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5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'BRPL'!$A$1:$S$212</definedName>
    <definedName name="_xlnm.Print_Area" localSheetId="1">'BYPL'!$A$1:$Q$173</definedName>
    <definedName name="_xlnm.Print_Area" localSheetId="8">'FINAL EX. SUMMARY'!$A$1:$Q$41</definedName>
    <definedName name="_xlnm.Print_Area" localSheetId="4">'MES'!$A$1:$Q$59</definedName>
    <definedName name="_xlnm.Print_Area" localSheetId="0">'NDPL'!$A$1:$Q$175</definedName>
    <definedName name="_xlnm.Print_Area" localSheetId="9">'PRAGATI'!$A$1:$Q$25</definedName>
    <definedName name="_xlnm.Print_Area" localSheetId="6">'ROHTAK ROAD'!$A$1:$Q$45</definedName>
  </definedNames>
  <calcPr fullCalcOnLoad="1"/>
</workbook>
</file>

<file path=xl/sharedStrings.xml><?xml version="1.0" encoding="utf-8"?>
<sst xmlns="http://schemas.openxmlformats.org/spreadsheetml/2006/main" count="1712" uniqueCount="482">
  <si>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</si>
  <si>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</si>
  <si>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</si>
  <si>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</si>
  <si>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</si>
  <si>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</si>
  <si>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</si>
  <si>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</si>
  <si>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</si>
  <si>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</si>
  <si>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</si>
  <si>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</si>
  <si>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</si>
  <si>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</si>
  <si>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</si>
  <si>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</si>
  <si>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</si>
  <si>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</si>
  <si>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</si>
  <si>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</si>
  <si>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</si>
  <si>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</si>
  <si>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</si>
  <si>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</si>
  <si>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</si>
  <si>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</si>
  <si>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</si>
  <si>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</si>
  <si>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</si>
  <si>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</si>
  <si>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</si>
  <si>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</si>
  <si>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</si>
  <si>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</si>
  <si>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</si>
  <si>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</si>
  <si>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</si>
  <si>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</si>
  <si>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</si>
  <si>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</si>
  <si>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</si>
  <si>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</si>
  <si>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</si>
  <si>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</si>
  <si>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</si>
  <si>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</si>
  <si>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</si>
  <si>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</si>
  <si>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</si>
  <si>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</si>
  <si>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</si>
  <si>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</si>
  <si>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</si>
  <si>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</si>
  <si>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</si>
  <si>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</si>
  <si>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</si>
  <si>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</si>
  <si>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</si>
  <si>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</si>
  <si>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</si>
  <si>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</si>
  <si>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</si>
  <si>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</si>
  <si>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</si>
  <si>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</si>
  <si>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</si>
  <si>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</si>
  <si>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</si>
  <si>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</si>
  <si>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</si>
  <si>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</si>
  <si>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</si>
  <si>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</si>
  <si>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</si>
  <si>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</si>
  <si>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</si>
  <si>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</si>
  <si>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</si>
  <si>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</si>
  <si>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</si>
  <si>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</si>
  <si>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</si>
  <si>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</si>
  <si>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</si>
  <si>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</si>
  <si>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</si>
  <si>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</si>
  <si>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</si>
  <si>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</si>
  <si>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</si>
  <si>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</si>
  <si>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</si>
  <si>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</si>
  <si>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</si>
  <si>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</si>
  <si>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</si>
  <si>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</si>
  <si>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</si>
  <si>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</si>
  <si>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</si>
  <si>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</si>
  <si>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</si>
  <si>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</si>
  <si>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</si>
  <si>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</si>
  <si>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</si>
  <si>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</si>
  <si>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</si>
  <si>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</si>
  <si>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</si>
  <si>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</si>
  <si>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</si>
  <si>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</si>
  <si>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</si>
  <si>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</si>
  <si>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</si>
  <si>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</si>
  <si>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</si>
  <si>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</si>
  <si>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</si>
  <si>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</si>
  <si>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</si>
  <si>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</si>
  <si>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</si>
  <si>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</si>
  <si>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</si>
  <si>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</si>
  <si>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</si>
  <si>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</si>
  <si>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</si>
  <si>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</si>
  <si>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</si>
  <si>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</si>
  <si>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</si>
  <si>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</si>
  <si>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</si>
  <si>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</si>
  <si>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</si>
  <si>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</si>
  <si>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</si>
  <si>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</si>
  <si>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</si>
  <si>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</si>
  <si>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</si>
  <si>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</si>
  <si>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</si>
  <si>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</si>
  <si>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</si>
  <si>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</si>
  <si>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</si>
  <si>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</si>
  <si>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</si>
  <si>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</si>
  <si>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</si>
  <si>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</si>
  <si>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</si>
  <si>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</si>
  <si>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</si>
  <si>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</si>
  <si>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</si>
  <si>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</si>
  <si>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</si>
  <si>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</si>
  <si>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</si>
  <si>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</si>
  <si>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</si>
  <si>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</si>
  <si>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</si>
  <si>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</si>
  <si>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</si>
  <si>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</si>
  <si>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</si>
  <si>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</si>
  <si>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</si>
  <si>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</si>
  <si>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</si>
  <si>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</si>
  <si>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</si>
  <si>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</si>
  <si>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</si>
  <si>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</si>
  <si>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</si>
  <si>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</si>
  <si>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</si>
  <si>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</si>
  <si>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</si>
  <si>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</si>
  <si>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</si>
  <si>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</si>
  <si>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</si>
  <si>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</si>
  <si>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</si>
  <si>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</si>
  <si>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</si>
  <si>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</si>
  <si>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</si>
  <si>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</si>
  <si>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</si>
  <si>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</si>
  <si>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</si>
  <si>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</si>
  <si>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</si>
  <si>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</si>
  <si>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</si>
  <si>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</si>
  <si>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</si>
  <si>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</si>
  <si>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</si>
  <si>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</si>
  <si>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</si>
  <si>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</si>
  <si>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</si>
  <si>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</si>
  <si>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</si>
  <si>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</si>
  <si>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</si>
  <si>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</si>
  <si>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</si>
  <si>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</si>
  <si>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</si>
  <si>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</si>
  <si>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</si>
  <si>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</si>
  <si>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</si>
  <si>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</si>
  <si>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</si>
  <si>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</si>
  <si>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</si>
  <si>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</si>
  <si>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</si>
  <si>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</si>
  <si>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</si>
  <si>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</si>
  <si>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</si>
  <si>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</si>
  <si>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</si>
  <si>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</si>
  <si>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</si>
  <si>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</si>
  <si>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</si>
  <si>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</si>
  <si>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</si>
  <si>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</si>
  <si>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</si>
  <si>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</si>
  <si>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</si>
  <si>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</si>
  <si>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</si>
  <si>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</si>
  <si>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</si>
  <si>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</si>
  <si>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</si>
  <si>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</si>
  <si>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</si>
  <si>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</si>
  <si>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</si>
  <si>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</si>
  <si>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</si>
  <si>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</si>
  <si>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</si>
  <si>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</si>
  <si>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</si>
  <si>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</si>
  <si>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</si>
  <si>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</si>
  <si>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</si>
  <si>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</si>
  <si>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</si>
  <si>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</si>
  <si>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</si>
  <si>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</si>
  <si>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</si>
  <si>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</si>
  <si>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</si>
  <si>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</si>
  <si>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</si>
  <si>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</si>
  <si>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</si>
  <si>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</si>
  <si>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</si>
  <si>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</si>
  <si>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</si>
  <si>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</si>
  <si>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</si>
  <si>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</si>
  <si>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</si>
  <si>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</si>
  <si>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</si>
  <si>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</si>
  <si>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</si>
  <si>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</si>
  <si>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</si>
  <si>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</si>
  <si>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</si>
  <si>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</si>
  <si>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</si>
  <si>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</si>
  <si>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</si>
  <si>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</si>
  <si>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</si>
  <si>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</si>
  <si>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</si>
  <si>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</si>
  <si>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</si>
  <si>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</si>
  <si>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</si>
  <si>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</si>
  <si>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</si>
  <si>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</si>
  <si>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</si>
  <si>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</si>
  <si>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</si>
  <si>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</si>
  <si>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</si>
  <si>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</si>
  <si>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</si>
  <si>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</si>
  <si>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</si>
  <si>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</si>
  <si>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</si>
  <si>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</si>
  <si>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</si>
  <si>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</si>
  <si>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</si>
  <si>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</si>
  <si>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</si>
  <si>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</si>
  <si>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</si>
  <si>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</si>
  <si>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</si>
  <si>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</si>
  <si>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</si>
  <si>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</si>
  <si>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</si>
  <si>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</si>
  <si>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</si>
  <si>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</si>
  <si>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</si>
  <si>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</si>
  <si>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</si>
  <si>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</si>
  <si>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</si>
  <si>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</si>
  <si>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</si>
  <si>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</si>
  <si>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</si>
  <si>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</si>
  <si>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</si>
  <si>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</si>
  <si>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</si>
  <si>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</si>
  <si>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</si>
  <si>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</si>
  <si>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</si>
  <si>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</si>
  <si>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</si>
  <si>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</si>
  <si>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</si>
  <si>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</si>
  <si>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</si>
  <si>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</si>
  <si>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</si>
  <si>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</si>
  <si>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</si>
  <si>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</si>
  <si>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</si>
  <si>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</si>
  <si>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</si>
  <si>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</si>
  <si>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</si>
  <si>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</si>
  <si>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</si>
  <si>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</si>
  <si>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</si>
  <si>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</si>
  <si>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</si>
  <si>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</si>
  <si>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</si>
  <si>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</si>
  <si>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</si>
  <si>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</si>
  <si>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</si>
  <si>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</si>
  <si>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</si>
  <si>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</si>
  <si>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</si>
  <si>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</si>
  <si>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</si>
  <si>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</si>
  <si>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</si>
  <si>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</si>
  <si>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</si>
  <si>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</si>
  <si>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</si>
  <si>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</si>
  <si>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</si>
  <si>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</si>
  <si>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</si>
  <si>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</si>
  <si>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</si>
  <si>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</si>
  <si>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</si>
  <si>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</si>
  <si>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</si>
  <si>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</si>
  <si>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</si>
  <si>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</si>
  <si>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</si>
  <si>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</si>
  <si>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</si>
  <si>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</si>
  <si>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</si>
  <si>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</si>
  <si>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</si>
  <si>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</si>
  <si>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</si>
  <si>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</si>
  <si>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</si>
  <si>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</si>
  <si>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</si>
  <si>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</si>
  <si>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</si>
  <si>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</si>
  <si>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</si>
  <si>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</si>
  <si>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</si>
  <si>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</si>
  <si>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</si>
  <si>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</si>
  <si>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</si>
  <si>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</si>
  <si>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</si>
  <si>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</si>
  <si>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</si>
  <si>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</si>
  <si>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</si>
  <si>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</si>
  <si>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</si>
  <si>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</si>
  <si>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</si>
  <si>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</si>
  <si>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</si>
  <si>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</si>
  <si>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</si>
  <si>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</si>
  <si>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</si>
  <si>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</si>
  <si>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w.e.f 18/08/17</t>
  </si>
  <si>
    <t>PAAPANKALAN-III</t>
  </si>
  <si>
    <t>FINAL READING 01/04/2018</t>
  </si>
  <si>
    <t>INTIAL READING 01/03/2018</t>
  </si>
  <si>
    <t>MARCH-2018</t>
  </si>
  <si>
    <t xml:space="preserve">                           PERIOD 1st MARCH-2018 TO 1st APRIL-2018</t>
  </si>
  <si>
    <t>RAILWAY(+)</t>
  </si>
  <si>
    <t>CUSTOMER-  NORTHERN RAILWAYS</t>
  </si>
  <si>
    <t>NARELA DSIDC-1</t>
  </si>
  <si>
    <t>NET REACTIVE ENERGY TO N. RAILWAYS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</si>
  <si>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</si>
  <si>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</si>
  <si>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</si>
  <si>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</si>
  <si>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</si>
  <si>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</si>
  <si>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</si>
  <si>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</si>
  <si>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</si>
  <si>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</si>
  <si>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N.RAILWAY=</t>
  </si>
  <si>
    <t>w.e.f 13/03/18</t>
  </si>
  <si>
    <t>Assessment</t>
  </si>
  <si>
    <t>w.e.f 09/03/18</t>
  </si>
  <si>
    <t>w.e.f 22/03/18</t>
  </si>
  <si>
    <t>20MVATX-3</t>
  </si>
  <si>
    <t>w.e.f 27/03/18</t>
  </si>
  <si>
    <t>NARELA DSIDC (RAILWAY CKTS)</t>
  </si>
  <si>
    <t>data till 19/03</t>
  </si>
  <si>
    <t>w.e.f 23/03/18</t>
  </si>
  <si>
    <t>check meter data</t>
  </si>
  <si>
    <t>data till 13/03/18</t>
  </si>
  <si>
    <t>Note :Sharing taken from wk-51 abt bill 2017-18</t>
  </si>
  <si>
    <t>66KV RLY Ckt-2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</si>
</sst>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104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91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24" fillId="0" borderId="30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92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33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0" xfId="0" applyFont="1" applyFill="1" applyBorder="1" applyAlignment="1">
      <alignment wrapText="1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201" fontId="21" fillId="0" borderId="0" xfId="0" applyNumberFormat="1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0" fontId="20" fillId="0" borderId="37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1" fontId="49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0" fillId="0" borderId="30" xfId="0" applyFont="1" applyFill="1" applyBorder="1" applyAlignment="1">
      <alignment shrinkToFit="1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 wrapText="1"/>
    </xf>
    <xf numFmtId="0" fontId="45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1" fontId="45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/>
    </xf>
    <xf numFmtId="2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16" fillId="0" borderId="30" xfId="0" applyFont="1" applyFill="1" applyBorder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6" fillId="0" borderId="30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0" fillId="0" borderId="30" xfId="0" applyFont="1" applyFill="1" applyBorder="1" applyAlignment="1">
      <alignment wrapText="1"/>
    </xf>
    <xf numFmtId="2" fontId="68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 shrinkToFit="1"/>
    </xf>
    <xf numFmtId="2" fontId="19" fillId="0" borderId="0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13" fillId="0" borderId="2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6" fillId="0" borderId="3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7" fillId="0" borderId="30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1" fontId="19" fillId="0" borderId="0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wrapText="1"/>
    </xf>
    <xf numFmtId="0" fontId="0" fillId="0" borderId="30" xfId="0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17" fillId="0" borderId="0" xfId="0" applyFont="1" applyFill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3" fillId="0" borderId="16" xfId="0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30" xfId="0" applyFont="1" applyFill="1" applyBorder="1" applyAlignment="1">
      <alignment wrapText="1"/>
    </xf>
    <xf numFmtId="2" fontId="13" fillId="0" borderId="2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1" fontId="13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31" xfId="0" applyFont="1" applyFill="1" applyBorder="1" applyAlignment="1">
      <alignment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93" fontId="16" fillId="0" borderId="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view="pageBreakPreview" zoomScale="85" zoomScaleSheetLayoutView="85" workbookViewId="0" topLeftCell="A130">
      <selection activeCell="K147" sqref="K147"/>
    </sheetView>
  </sheetViews>
  <sheetFormatPr defaultColWidth="9.140625" defaultRowHeight="12.75"/>
  <cols>
    <col min="1" max="1" width="4.00390625" style="456" customWidth="1"/>
    <col min="2" max="2" width="26.57421875" style="456" customWidth="1"/>
    <col min="3" max="3" width="12.28125" style="456" customWidth="1"/>
    <col min="4" max="4" width="9.28125" style="456" customWidth="1"/>
    <col min="5" max="5" width="17.140625" style="456" customWidth="1"/>
    <col min="6" max="6" width="11.421875" style="456" customWidth="1"/>
    <col min="7" max="7" width="13.8515625" style="456" customWidth="1"/>
    <col min="8" max="8" width="14.00390625" style="456" customWidth="1"/>
    <col min="9" max="9" width="10.57421875" style="456" customWidth="1"/>
    <col min="10" max="10" width="13.00390625" style="456" customWidth="1"/>
    <col min="11" max="11" width="13.421875" style="456" customWidth="1"/>
    <col min="12" max="12" width="13.57421875" style="456" customWidth="1"/>
    <col min="13" max="13" width="14.00390625" style="456" customWidth="1"/>
    <col min="14" max="14" width="10.421875" style="456" customWidth="1"/>
    <col min="15" max="15" width="12.8515625" style="456" customWidth="1"/>
    <col min="16" max="16" width="11.00390625" style="456" customWidth="1"/>
    <col min="17" max="17" width="20.57421875" style="456" customWidth="1"/>
    <col min="18" max="18" width="4.7109375" style="456" customWidth="1"/>
    <col min="19" max="16384" width="9.140625" style="456" customWidth="1"/>
  </cols>
  <sheetData>
    <row r="1" spans="1:17" ht="22.5" customHeight="1">
      <c r="A1" s="1" t="s">
        <v>237</v>
      </c>
      <c r="Q1" s="550" t="s">
        <v>452</v>
      </c>
    </row>
    <row r="2" spans="1:11" ht="15">
      <c r="A2" s="16" t="s">
        <v>238</v>
      </c>
      <c r="K2" s="81"/>
    </row>
    <row r="3" spans="1:8" ht="21" customHeight="1">
      <c r="A3" s="182" t="s">
        <v>0</v>
      </c>
      <c r="H3" s="551"/>
    </row>
    <row r="4" spans="1:16" ht="22.5" customHeight="1" thickBot="1">
      <c r="A4" s="182" t="s">
        <v>239</v>
      </c>
      <c r="G4" s="497"/>
      <c r="H4" s="497"/>
      <c r="I4" s="81" t="s">
        <v>397</v>
      </c>
      <c r="J4" s="497"/>
      <c r="K4" s="497"/>
      <c r="L4" s="497"/>
      <c r="M4" s="497"/>
      <c r="N4" s="81" t="s">
        <v>398</v>
      </c>
      <c r="O4" s="497"/>
      <c r="P4" s="497"/>
    </row>
    <row r="5" spans="1:17" s="554" customFormat="1" ht="56.25" customHeight="1" thickBot="1" thickTop="1">
      <c r="A5" s="552" t="s">
        <v>8</v>
      </c>
      <c r="B5" s="524" t="s">
        <v>9</v>
      </c>
      <c r="C5" s="525" t="s">
        <v>1</v>
      </c>
      <c r="D5" s="525" t="s">
        <v>2</v>
      </c>
      <c r="E5" s="525" t="s">
        <v>3</v>
      </c>
      <c r="F5" s="525" t="s">
        <v>10</v>
      </c>
      <c r="G5" s="523" t="s">
        <v>450</v>
      </c>
      <c r="H5" s="525" t="s">
        <v>451</v>
      </c>
      <c r="I5" s="525" t="s">
        <v>4</v>
      </c>
      <c r="J5" s="525" t="s">
        <v>5</v>
      </c>
      <c r="K5" s="553" t="s">
        <v>6</v>
      </c>
      <c r="L5" s="523" t="str">
        <f>G5</f>
        <v>FINAL READING 01/04/2018</v>
      </c>
      <c r="M5" s="525" t="str">
        <f>H5</f>
        <v>INTIAL READING 01/03/2018</v>
      </c>
      <c r="N5" s="525" t="s">
        <v>4</v>
      </c>
      <c r="O5" s="525" t="s">
        <v>5</v>
      </c>
      <c r="P5" s="553" t="s">
        <v>6</v>
      </c>
      <c r="Q5" s="553" t="s">
        <v>309</v>
      </c>
    </row>
    <row r="6" spans="1:12" ht="1.5" customHeight="1" hidden="1" thickTop="1">
      <c r="A6" s="7"/>
      <c r="B6" s="8"/>
      <c r="C6" s="7"/>
      <c r="D6" s="7"/>
      <c r="E6" s="7"/>
      <c r="F6" s="7"/>
      <c r="L6" s="468"/>
    </row>
    <row r="7" spans="1:17" ht="15.75" customHeight="1" thickTop="1">
      <c r="A7" s="271"/>
      <c r="B7" s="340" t="s">
        <v>14</v>
      </c>
      <c r="C7" s="329"/>
      <c r="D7" s="343"/>
      <c r="E7" s="343"/>
      <c r="F7" s="329"/>
      <c r="G7" s="335"/>
      <c r="H7" s="498"/>
      <c r="I7" s="498"/>
      <c r="J7" s="498"/>
      <c r="K7" s="126"/>
      <c r="L7" s="335"/>
      <c r="M7" s="498"/>
      <c r="N7" s="498"/>
      <c r="O7" s="498"/>
      <c r="P7" s="555"/>
      <c r="Q7" s="460"/>
    </row>
    <row r="8" spans="1:17" ht="16.5" customHeight="1">
      <c r="A8" s="271">
        <v>1</v>
      </c>
      <c r="B8" s="339" t="s">
        <v>15</v>
      </c>
      <c r="C8" s="329">
        <v>5128429</v>
      </c>
      <c r="D8" s="342" t="s">
        <v>12</v>
      </c>
      <c r="E8" s="321" t="s">
        <v>346</v>
      </c>
      <c r="F8" s="329">
        <v>-1000</v>
      </c>
      <c r="G8" s="335">
        <v>981636</v>
      </c>
      <c r="H8" s="336">
        <v>982051</v>
      </c>
      <c r="I8" s="336">
        <f>G8-H8</f>
        <v>-415</v>
      </c>
      <c r="J8" s="336">
        <f>$F8*I8</f>
        <v>415000</v>
      </c>
      <c r="K8" s="337">
        <f>J8/1000000</f>
        <v>0.415</v>
      </c>
      <c r="L8" s="335">
        <v>999213</v>
      </c>
      <c r="M8" s="336">
        <v>999213</v>
      </c>
      <c r="N8" s="336">
        <f>L8-M8</f>
        <v>0</v>
      </c>
      <c r="O8" s="336">
        <f>$F8*N8</f>
        <v>0</v>
      </c>
      <c r="P8" s="337">
        <f>O8/1000000</f>
        <v>0</v>
      </c>
      <c r="Q8" s="714"/>
    </row>
    <row r="9" spans="1:17" ht="16.5">
      <c r="A9" s="271">
        <v>2</v>
      </c>
      <c r="B9" s="339" t="s">
        <v>380</v>
      </c>
      <c r="C9" s="329">
        <v>4864976</v>
      </c>
      <c r="D9" s="342" t="s">
        <v>12</v>
      </c>
      <c r="E9" s="321" t="s">
        <v>346</v>
      </c>
      <c r="F9" s="329">
        <v>-1000</v>
      </c>
      <c r="G9" s="335">
        <v>34544</v>
      </c>
      <c r="H9" s="336">
        <v>33612</v>
      </c>
      <c r="I9" s="336">
        <f>G9-H9</f>
        <v>932</v>
      </c>
      <c r="J9" s="336">
        <f>$F9*I9</f>
        <v>-932000</v>
      </c>
      <c r="K9" s="337">
        <f>J9/1000000</f>
        <v>-0.932</v>
      </c>
      <c r="L9" s="335">
        <v>999499</v>
      </c>
      <c r="M9" s="336">
        <v>999499</v>
      </c>
      <c r="N9" s="336">
        <f>L9-M9</f>
        <v>0</v>
      </c>
      <c r="O9" s="336">
        <f>$F9*N9</f>
        <v>0</v>
      </c>
      <c r="P9" s="337">
        <f>O9/1000000</f>
        <v>0</v>
      </c>
      <c r="Q9" s="467"/>
    </row>
    <row r="10" spans="1:17" ht="15.75" customHeight="1">
      <c r="A10" s="271">
        <v>3</v>
      </c>
      <c r="B10" s="339" t="s">
        <v>17</v>
      </c>
      <c r="C10" s="329">
        <v>4864905</v>
      </c>
      <c r="D10" s="342" t="s">
        <v>12</v>
      </c>
      <c r="E10" s="321" t="s">
        <v>346</v>
      </c>
      <c r="F10" s="329">
        <v>-1000</v>
      </c>
      <c r="G10" s="335">
        <v>946204</v>
      </c>
      <c r="H10" s="336">
        <v>946630</v>
      </c>
      <c r="I10" s="336">
        <f>G10-H10</f>
        <v>-426</v>
      </c>
      <c r="J10" s="336">
        <f>$F10*I10</f>
        <v>426000</v>
      </c>
      <c r="K10" s="337">
        <f>J10/1000000</f>
        <v>0.426</v>
      </c>
      <c r="L10" s="335">
        <v>995658</v>
      </c>
      <c r="M10" s="336">
        <v>995658</v>
      </c>
      <c r="N10" s="336">
        <f>L10-M10</f>
        <v>0</v>
      </c>
      <c r="O10" s="336">
        <f>$F10*N10</f>
        <v>0</v>
      </c>
      <c r="P10" s="337">
        <f>O10/1000000</f>
        <v>0</v>
      </c>
      <c r="Q10" s="460"/>
    </row>
    <row r="11" spans="1:17" ht="15.75" customHeight="1">
      <c r="A11" s="271"/>
      <c r="B11" s="340" t="s">
        <v>18</v>
      </c>
      <c r="C11" s="329"/>
      <c r="D11" s="343"/>
      <c r="E11" s="343"/>
      <c r="F11" s="329"/>
      <c r="G11" s="335"/>
      <c r="H11" s="336"/>
      <c r="I11" s="336"/>
      <c r="J11" s="336"/>
      <c r="K11" s="337"/>
      <c r="L11" s="335"/>
      <c r="M11" s="336"/>
      <c r="N11" s="336"/>
      <c r="O11" s="336"/>
      <c r="P11" s="337"/>
      <c r="Q11" s="460"/>
    </row>
    <row r="12" spans="1:17" s="739" customFormat="1" ht="15.75" customHeight="1">
      <c r="A12" s="870">
        <v>4</v>
      </c>
      <c r="B12" s="731" t="s">
        <v>15</v>
      </c>
      <c r="C12" s="732">
        <v>4864916</v>
      </c>
      <c r="D12" s="733" t="s">
        <v>12</v>
      </c>
      <c r="E12" s="734" t="s">
        <v>346</v>
      </c>
      <c r="F12" s="732">
        <v>-1000</v>
      </c>
      <c r="G12" s="735">
        <v>999201</v>
      </c>
      <c r="H12" s="736">
        <v>999006</v>
      </c>
      <c r="I12" s="736">
        <f>G12-H12</f>
        <v>195</v>
      </c>
      <c r="J12" s="736">
        <f>$F12*I12</f>
        <v>-195000</v>
      </c>
      <c r="K12" s="737">
        <f>J12/1000000</f>
        <v>-0.195</v>
      </c>
      <c r="L12" s="735">
        <v>997407</v>
      </c>
      <c r="M12" s="736">
        <v>997418</v>
      </c>
      <c r="N12" s="736">
        <f>L12-M12</f>
        <v>-11</v>
      </c>
      <c r="O12" s="736">
        <f>$F12*N12</f>
        <v>11000</v>
      </c>
      <c r="P12" s="737">
        <f>O12/1000000</f>
        <v>0.011</v>
      </c>
      <c r="Q12" s="738"/>
    </row>
    <row r="13" spans="1:17" ht="15.75" customHeight="1">
      <c r="A13" s="271">
        <v>5</v>
      </c>
      <c r="B13" s="339" t="s">
        <v>16</v>
      </c>
      <c r="C13" s="329">
        <v>5295137</v>
      </c>
      <c r="D13" s="342" t="s">
        <v>12</v>
      </c>
      <c r="E13" s="321" t="s">
        <v>346</v>
      </c>
      <c r="F13" s="329">
        <v>-1000</v>
      </c>
      <c r="G13" s="335">
        <v>989297</v>
      </c>
      <c r="H13" s="336">
        <v>988959</v>
      </c>
      <c r="I13" s="336">
        <f>G13-H13</f>
        <v>338</v>
      </c>
      <c r="J13" s="336">
        <f>$F13*I13</f>
        <v>-338000</v>
      </c>
      <c r="K13" s="337">
        <f>J13/1000000</f>
        <v>-0.338</v>
      </c>
      <c r="L13" s="335">
        <v>999574</v>
      </c>
      <c r="M13" s="336">
        <v>999574</v>
      </c>
      <c r="N13" s="336">
        <f>L13-M13</f>
        <v>0</v>
      </c>
      <c r="O13" s="336">
        <f>$F13*N13</f>
        <v>0</v>
      </c>
      <c r="P13" s="337">
        <f>O13/1000000</f>
        <v>0</v>
      </c>
      <c r="Q13" s="460"/>
    </row>
    <row r="14" spans="1:17" ht="16.5" customHeight="1">
      <c r="A14" s="271"/>
      <c r="B14" s="340" t="s">
        <v>21</v>
      </c>
      <c r="C14" s="329"/>
      <c r="D14" s="343"/>
      <c r="E14" s="321"/>
      <c r="F14" s="329"/>
      <c r="G14" s="335"/>
      <c r="H14" s="336"/>
      <c r="I14" s="336"/>
      <c r="J14" s="336"/>
      <c r="K14" s="337"/>
      <c r="L14" s="335"/>
      <c r="M14" s="336"/>
      <c r="N14" s="336"/>
      <c r="O14" s="336"/>
      <c r="P14" s="337"/>
      <c r="Q14" s="460"/>
    </row>
    <row r="15" spans="1:17" ht="14.25" customHeight="1">
      <c r="A15" s="271">
        <v>6</v>
      </c>
      <c r="B15" s="339" t="s">
        <v>15</v>
      </c>
      <c r="C15" s="329">
        <v>4864982</v>
      </c>
      <c r="D15" s="342" t="s">
        <v>12</v>
      </c>
      <c r="E15" s="321" t="s">
        <v>346</v>
      </c>
      <c r="F15" s="329">
        <v>-1000</v>
      </c>
      <c r="G15" s="335">
        <v>25975</v>
      </c>
      <c r="H15" s="336">
        <v>25894</v>
      </c>
      <c r="I15" s="336">
        <f>G15-H15</f>
        <v>81</v>
      </c>
      <c r="J15" s="336">
        <f>$F15*I15</f>
        <v>-81000</v>
      </c>
      <c r="K15" s="337">
        <f>J15/1000000</f>
        <v>-0.081</v>
      </c>
      <c r="L15" s="335">
        <v>16837</v>
      </c>
      <c r="M15" s="336">
        <v>16848</v>
      </c>
      <c r="N15" s="336">
        <f>L15-M15</f>
        <v>-11</v>
      </c>
      <c r="O15" s="336">
        <f>$F15*N15</f>
        <v>11000</v>
      </c>
      <c r="P15" s="337">
        <f>O15/1000000</f>
        <v>0.011</v>
      </c>
      <c r="Q15" s="460"/>
    </row>
    <row r="16" spans="1:17" ht="13.5" customHeight="1">
      <c r="A16" s="271">
        <v>7</v>
      </c>
      <c r="B16" s="339" t="s">
        <v>16</v>
      </c>
      <c r="C16" s="329">
        <v>4865022</v>
      </c>
      <c r="D16" s="342" t="s">
        <v>12</v>
      </c>
      <c r="E16" s="321" t="s">
        <v>346</v>
      </c>
      <c r="F16" s="329">
        <v>-1000</v>
      </c>
      <c r="G16" s="335">
        <v>1674</v>
      </c>
      <c r="H16" s="336">
        <v>1609</v>
      </c>
      <c r="I16" s="336">
        <f>G16-H16</f>
        <v>65</v>
      </c>
      <c r="J16" s="336">
        <f>$F16*I16</f>
        <v>-65000</v>
      </c>
      <c r="K16" s="337">
        <f>J16/1000000</f>
        <v>-0.065</v>
      </c>
      <c r="L16" s="335">
        <v>998903</v>
      </c>
      <c r="M16" s="336">
        <v>998909</v>
      </c>
      <c r="N16" s="336">
        <f>L16-M16</f>
        <v>-6</v>
      </c>
      <c r="O16" s="336">
        <f>$F16*N16</f>
        <v>6000</v>
      </c>
      <c r="P16" s="337">
        <f>O16/1000000</f>
        <v>0.006</v>
      </c>
      <c r="Q16" s="472"/>
    </row>
    <row r="17" spans="1:17" ht="14.25" customHeight="1">
      <c r="A17" s="271">
        <v>8</v>
      </c>
      <c r="B17" s="339" t="s">
        <v>22</v>
      </c>
      <c r="C17" s="329">
        <v>4864991</v>
      </c>
      <c r="D17" s="342" t="s">
        <v>12</v>
      </c>
      <c r="E17" s="321" t="s">
        <v>346</v>
      </c>
      <c r="F17" s="329">
        <v>-1000</v>
      </c>
      <c r="G17" s="335">
        <v>998732</v>
      </c>
      <c r="H17" s="336">
        <v>998772</v>
      </c>
      <c r="I17" s="336">
        <f>G17-H17</f>
        <v>-40</v>
      </c>
      <c r="J17" s="336">
        <f>$F17*I17</f>
        <v>40000</v>
      </c>
      <c r="K17" s="337">
        <f>J17/1000000</f>
        <v>0.04</v>
      </c>
      <c r="L17" s="335">
        <v>998046</v>
      </c>
      <c r="M17" s="336">
        <v>998072</v>
      </c>
      <c r="N17" s="336">
        <f>L17-M17</f>
        <v>-26</v>
      </c>
      <c r="O17" s="336">
        <f>$F17*N17</f>
        <v>26000</v>
      </c>
      <c r="P17" s="337">
        <f>O17/1000000</f>
        <v>0.026</v>
      </c>
      <c r="Q17" s="471"/>
    </row>
    <row r="18" spans="1:17" s="739" customFormat="1" ht="13.5" customHeight="1">
      <c r="A18" s="870">
        <v>9</v>
      </c>
      <c r="B18" s="731" t="s">
        <v>23</v>
      </c>
      <c r="C18" s="732">
        <v>5295166</v>
      </c>
      <c r="D18" s="733" t="s">
        <v>12</v>
      </c>
      <c r="E18" s="734" t="s">
        <v>346</v>
      </c>
      <c r="F18" s="732">
        <v>-500</v>
      </c>
      <c r="G18" s="735">
        <v>973635</v>
      </c>
      <c r="H18" s="736">
        <v>973988</v>
      </c>
      <c r="I18" s="736">
        <f>G18-H18</f>
        <v>-353</v>
      </c>
      <c r="J18" s="736">
        <f>$F18*I18</f>
        <v>176500</v>
      </c>
      <c r="K18" s="737">
        <f>J18/1000000</f>
        <v>0.1765</v>
      </c>
      <c r="L18" s="735">
        <v>817743</v>
      </c>
      <c r="M18" s="736">
        <v>817785</v>
      </c>
      <c r="N18" s="736">
        <f>L18-M18</f>
        <v>-42</v>
      </c>
      <c r="O18" s="736">
        <f>$F18*N18</f>
        <v>21000</v>
      </c>
      <c r="P18" s="737">
        <f>O18/1000000</f>
        <v>0.021</v>
      </c>
      <c r="Q18" s="738"/>
    </row>
    <row r="19" spans="1:17" ht="15.75" customHeight="1">
      <c r="A19" s="271"/>
      <c r="B19" s="340" t="s">
        <v>24</v>
      </c>
      <c r="C19" s="329"/>
      <c r="D19" s="343"/>
      <c r="E19" s="321"/>
      <c r="F19" s="329"/>
      <c r="G19" s="335"/>
      <c r="H19" s="336"/>
      <c r="I19" s="336"/>
      <c r="J19" s="336"/>
      <c r="K19" s="337"/>
      <c r="L19" s="335"/>
      <c r="M19" s="336"/>
      <c r="N19" s="336"/>
      <c r="O19" s="336"/>
      <c r="P19" s="337"/>
      <c r="Q19" s="460"/>
    </row>
    <row r="20" spans="1:17" ht="15.75" customHeight="1">
      <c r="A20" s="271">
        <v>10</v>
      </c>
      <c r="B20" s="339" t="s">
        <v>15</v>
      </c>
      <c r="C20" s="329">
        <v>4864930</v>
      </c>
      <c r="D20" s="342" t="s">
        <v>12</v>
      </c>
      <c r="E20" s="321" t="s">
        <v>346</v>
      </c>
      <c r="F20" s="329">
        <v>-1000</v>
      </c>
      <c r="G20" s="335">
        <v>1295</v>
      </c>
      <c r="H20" s="336">
        <v>997</v>
      </c>
      <c r="I20" s="336">
        <f aca="true" t="shared" si="0" ref="I20:I27">G20-H20</f>
        <v>298</v>
      </c>
      <c r="J20" s="336">
        <f aca="true" t="shared" si="1" ref="J20:J27">$F20*I20</f>
        <v>-298000</v>
      </c>
      <c r="K20" s="337">
        <f aca="true" t="shared" si="2" ref="K20:K27">J20/1000000</f>
        <v>-0.298</v>
      </c>
      <c r="L20" s="335">
        <v>999343</v>
      </c>
      <c r="M20" s="336">
        <v>999343</v>
      </c>
      <c r="N20" s="336">
        <f aca="true" t="shared" si="3" ref="N20:N27">L20-M20</f>
        <v>0</v>
      </c>
      <c r="O20" s="336">
        <f aca="true" t="shared" si="4" ref="O20:O27">$F20*N20</f>
        <v>0</v>
      </c>
      <c r="P20" s="337">
        <f aca="true" t="shared" si="5" ref="P20:P27">O20/1000000</f>
        <v>0</v>
      </c>
      <c r="Q20" s="472"/>
    </row>
    <row r="21" spans="1:17" ht="15.75" customHeight="1">
      <c r="A21" s="271">
        <v>11</v>
      </c>
      <c r="B21" s="339" t="s">
        <v>25</v>
      </c>
      <c r="C21" s="329">
        <v>5128412</v>
      </c>
      <c r="D21" s="342" t="s">
        <v>12</v>
      </c>
      <c r="E21" s="321" t="s">
        <v>346</v>
      </c>
      <c r="F21" s="329">
        <v>-1000</v>
      </c>
      <c r="G21" s="335">
        <v>14019</v>
      </c>
      <c r="H21" s="336">
        <v>11891</v>
      </c>
      <c r="I21" s="336">
        <f>G21-H21</f>
        <v>2128</v>
      </c>
      <c r="J21" s="336">
        <f>$F21*I21</f>
        <v>-2128000</v>
      </c>
      <c r="K21" s="337">
        <f>J21/1000000</f>
        <v>-2.128</v>
      </c>
      <c r="L21" s="335">
        <v>999453</v>
      </c>
      <c r="M21" s="336">
        <v>999453</v>
      </c>
      <c r="N21" s="336">
        <f>L21-M21</f>
        <v>0</v>
      </c>
      <c r="O21" s="336">
        <f>$F21*N21</f>
        <v>0</v>
      </c>
      <c r="P21" s="337">
        <f>O21/1000000</f>
        <v>0</v>
      </c>
      <c r="Q21" s="460"/>
    </row>
    <row r="22" spans="1:17" ht="16.5">
      <c r="A22" s="271">
        <v>12</v>
      </c>
      <c r="B22" s="339" t="s">
        <v>22</v>
      </c>
      <c r="C22" s="329">
        <v>4864922</v>
      </c>
      <c r="D22" s="342" t="s">
        <v>12</v>
      </c>
      <c r="E22" s="321" t="s">
        <v>346</v>
      </c>
      <c r="F22" s="329">
        <v>-1000</v>
      </c>
      <c r="G22" s="335">
        <v>2294</v>
      </c>
      <c r="H22" s="336">
        <v>2010</v>
      </c>
      <c r="I22" s="336">
        <f>G22-H22</f>
        <v>284</v>
      </c>
      <c r="J22" s="336">
        <f>$F22*I22</f>
        <v>-284000</v>
      </c>
      <c r="K22" s="337">
        <f>J22/1000000</f>
        <v>-0.284</v>
      </c>
      <c r="L22" s="335">
        <v>998296</v>
      </c>
      <c r="M22" s="336">
        <v>998297</v>
      </c>
      <c r="N22" s="336">
        <f>L22-M22</f>
        <v>-1</v>
      </c>
      <c r="O22" s="336">
        <f>$F22*N22</f>
        <v>1000</v>
      </c>
      <c r="P22" s="337">
        <f>O22/1000000</f>
        <v>0.001</v>
      </c>
      <c r="Q22" s="471"/>
    </row>
    <row r="23" spans="1:17" ht="18.75" customHeight="1">
      <c r="A23" s="271">
        <v>13</v>
      </c>
      <c r="B23" s="339" t="s">
        <v>26</v>
      </c>
      <c r="C23" s="329">
        <v>4902494</v>
      </c>
      <c r="D23" s="342" t="s">
        <v>12</v>
      </c>
      <c r="E23" s="321" t="s">
        <v>346</v>
      </c>
      <c r="F23" s="329">
        <v>1000</v>
      </c>
      <c r="G23" s="335">
        <v>873159</v>
      </c>
      <c r="H23" s="336">
        <v>879587</v>
      </c>
      <c r="I23" s="336">
        <f>G23-H23</f>
        <v>-6428</v>
      </c>
      <c r="J23" s="336">
        <f>$F23*I23</f>
        <v>-6428000</v>
      </c>
      <c r="K23" s="337">
        <f>J23/1000000</f>
        <v>-6.428</v>
      </c>
      <c r="L23" s="335">
        <v>999981</v>
      </c>
      <c r="M23" s="336">
        <v>999981</v>
      </c>
      <c r="N23" s="336">
        <f>L23-M23</f>
        <v>0</v>
      </c>
      <c r="O23" s="336">
        <f>$F23*N23</f>
        <v>0</v>
      </c>
      <c r="P23" s="337">
        <f>O23/1000000</f>
        <v>0</v>
      </c>
      <c r="Q23" s="460"/>
    </row>
    <row r="24" spans="1:17" ht="18.75" customHeight="1">
      <c r="A24" s="271"/>
      <c r="B24" s="340" t="s">
        <v>437</v>
      </c>
      <c r="C24" s="329"/>
      <c r="D24" s="342"/>
      <c r="E24" s="321"/>
      <c r="F24" s="329"/>
      <c r="G24" s="335"/>
      <c r="H24" s="336"/>
      <c r="I24" s="336"/>
      <c r="J24" s="336"/>
      <c r="K24" s="337"/>
      <c r="L24" s="335"/>
      <c r="M24" s="336"/>
      <c r="N24" s="336"/>
      <c r="O24" s="336"/>
      <c r="P24" s="337"/>
      <c r="Q24" s="460"/>
    </row>
    <row r="25" spans="1:17" ht="15.75" customHeight="1">
      <c r="A25" s="271">
        <v>14</v>
      </c>
      <c r="B25" s="339" t="s">
        <v>15</v>
      </c>
      <c r="C25" s="329">
        <v>4865034</v>
      </c>
      <c r="D25" s="342" t="s">
        <v>12</v>
      </c>
      <c r="E25" s="321" t="s">
        <v>346</v>
      </c>
      <c r="F25" s="329">
        <v>-1000</v>
      </c>
      <c r="G25" s="335">
        <v>982150</v>
      </c>
      <c r="H25" s="336">
        <v>981509</v>
      </c>
      <c r="I25" s="336">
        <f t="shared" si="0"/>
        <v>641</v>
      </c>
      <c r="J25" s="336">
        <f t="shared" si="1"/>
        <v>-641000</v>
      </c>
      <c r="K25" s="337">
        <f t="shared" si="2"/>
        <v>-0.641</v>
      </c>
      <c r="L25" s="335">
        <v>16729</v>
      </c>
      <c r="M25" s="336">
        <v>16729</v>
      </c>
      <c r="N25" s="336">
        <f t="shared" si="3"/>
        <v>0</v>
      </c>
      <c r="O25" s="336">
        <f t="shared" si="4"/>
        <v>0</v>
      </c>
      <c r="P25" s="337">
        <f t="shared" si="5"/>
        <v>0</v>
      </c>
      <c r="Q25" s="460"/>
    </row>
    <row r="26" spans="1:17" ht="15.75" customHeight="1">
      <c r="A26" s="271">
        <v>15</v>
      </c>
      <c r="B26" s="339" t="s">
        <v>16</v>
      </c>
      <c r="C26" s="329">
        <v>4865035</v>
      </c>
      <c r="D26" s="342" t="s">
        <v>12</v>
      </c>
      <c r="E26" s="321" t="s">
        <v>346</v>
      </c>
      <c r="F26" s="329">
        <v>-1000</v>
      </c>
      <c r="G26" s="335">
        <v>14155</v>
      </c>
      <c r="H26" s="336">
        <v>12772</v>
      </c>
      <c r="I26" s="336">
        <f t="shared" si="0"/>
        <v>1383</v>
      </c>
      <c r="J26" s="336">
        <f t="shared" si="1"/>
        <v>-1383000</v>
      </c>
      <c r="K26" s="337">
        <f t="shared" si="2"/>
        <v>-1.383</v>
      </c>
      <c r="L26" s="335">
        <v>20500</v>
      </c>
      <c r="M26" s="336">
        <v>20500</v>
      </c>
      <c r="N26" s="336">
        <f t="shared" si="3"/>
        <v>0</v>
      </c>
      <c r="O26" s="336">
        <f t="shared" si="4"/>
        <v>0</v>
      </c>
      <c r="P26" s="337">
        <f t="shared" si="5"/>
        <v>0</v>
      </c>
      <c r="Q26" s="460"/>
    </row>
    <row r="27" spans="1:17" ht="15.75" customHeight="1">
      <c r="A27" s="271">
        <v>16</v>
      </c>
      <c r="B27" s="339" t="s">
        <v>17</v>
      </c>
      <c r="C27" s="329">
        <v>4865052</v>
      </c>
      <c r="D27" s="342" t="s">
        <v>12</v>
      </c>
      <c r="E27" s="321" t="s">
        <v>346</v>
      </c>
      <c r="F27" s="329">
        <v>-1000</v>
      </c>
      <c r="G27" s="335">
        <v>26396</v>
      </c>
      <c r="H27" s="336">
        <v>24818</v>
      </c>
      <c r="I27" s="336">
        <f t="shared" si="0"/>
        <v>1578</v>
      </c>
      <c r="J27" s="336">
        <f t="shared" si="1"/>
        <v>-1578000</v>
      </c>
      <c r="K27" s="337">
        <f t="shared" si="2"/>
        <v>-1.578</v>
      </c>
      <c r="L27" s="335">
        <v>274</v>
      </c>
      <c r="M27" s="336">
        <v>274</v>
      </c>
      <c r="N27" s="336">
        <f t="shared" si="3"/>
        <v>0</v>
      </c>
      <c r="O27" s="336">
        <f t="shared" si="4"/>
        <v>0</v>
      </c>
      <c r="P27" s="337">
        <f t="shared" si="5"/>
        <v>0</v>
      </c>
      <c r="Q27" s="460"/>
    </row>
    <row r="28" spans="1:17" ht="15.75" customHeight="1">
      <c r="A28" s="271"/>
      <c r="B28" s="340" t="s">
        <v>27</v>
      </c>
      <c r="C28" s="329"/>
      <c r="D28" s="343"/>
      <c r="E28" s="321"/>
      <c r="F28" s="329"/>
      <c r="G28" s="335"/>
      <c r="H28" s="336"/>
      <c r="I28" s="336"/>
      <c r="J28" s="336"/>
      <c r="K28" s="337"/>
      <c r="L28" s="335"/>
      <c r="M28" s="336"/>
      <c r="N28" s="336"/>
      <c r="O28" s="336"/>
      <c r="P28" s="337"/>
      <c r="Q28" s="460"/>
    </row>
    <row r="29" spans="1:17" ht="15.75" customHeight="1">
      <c r="A29" s="271">
        <v>17</v>
      </c>
      <c r="B29" s="339" t="s">
        <v>432</v>
      </c>
      <c r="C29" s="329">
        <v>4864836</v>
      </c>
      <c r="D29" s="342" t="s">
        <v>12</v>
      </c>
      <c r="E29" s="321" t="s">
        <v>346</v>
      </c>
      <c r="F29" s="329">
        <v>1000</v>
      </c>
      <c r="G29" s="335">
        <v>999943</v>
      </c>
      <c r="H29" s="336">
        <v>999946</v>
      </c>
      <c r="I29" s="336">
        <f>G29-H29</f>
        <v>-3</v>
      </c>
      <c r="J29" s="336">
        <f>$F29*I29</f>
        <v>-3000</v>
      </c>
      <c r="K29" s="337">
        <f>J29/1000000</f>
        <v>-0.003</v>
      </c>
      <c r="L29" s="335">
        <v>995991</v>
      </c>
      <c r="M29" s="336">
        <v>995975</v>
      </c>
      <c r="N29" s="336">
        <f>L29-M29</f>
        <v>16</v>
      </c>
      <c r="O29" s="336">
        <f>$F29*N29</f>
        <v>16000</v>
      </c>
      <c r="P29" s="337">
        <f>O29/1000000</f>
        <v>0.016</v>
      </c>
      <c r="Q29" s="493"/>
    </row>
    <row r="30" spans="1:17" ht="15.75" customHeight="1">
      <c r="A30" s="271">
        <v>18</v>
      </c>
      <c r="B30" s="339" t="s">
        <v>28</v>
      </c>
      <c r="C30" s="329">
        <v>4864887</v>
      </c>
      <c r="D30" s="342" t="s">
        <v>12</v>
      </c>
      <c r="E30" s="321" t="s">
        <v>346</v>
      </c>
      <c r="F30" s="329">
        <v>1000</v>
      </c>
      <c r="G30" s="335">
        <v>680</v>
      </c>
      <c r="H30" s="336">
        <v>682</v>
      </c>
      <c r="I30" s="336">
        <f aca="true" t="shared" si="6" ref="I30:I35">G30-H30</f>
        <v>-2</v>
      </c>
      <c r="J30" s="336">
        <f aca="true" t="shared" si="7" ref="J30:J35">$F30*I30</f>
        <v>-2000</v>
      </c>
      <c r="K30" s="337">
        <f aca="true" t="shared" si="8" ref="K30:K35">J30/1000000</f>
        <v>-0.002</v>
      </c>
      <c r="L30" s="335">
        <v>25156</v>
      </c>
      <c r="M30" s="336">
        <v>25175</v>
      </c>
      <c r="N30" s="336">
        <f aca="true" t="shared" si="9" ref="N30:N35">L30-M30</f>
        <v>-19</v>
      </c>
      <c r="O30" s="336">
        <f aca="true" t="shared" si="10" ref="O30:O35">$F30*N30</f>
        <v>-19000</v>
      </c>
      <c r="P30" s="337">
        <f aca="true" t="shared" si="11" ref="P30:P35">O30/1000000</f>
        <v>-0.019</v>
      </c>
      <c r="Q30" s="460"/>
    </row>
    <row r="31" spans="1:17" ht="15.75" customHeight="1">
      <c r="A31" s="271">
        <v>19</v>
      </c>
      <c r="B31" s="339" t="s">
        <v>29</v>
      </c>
      <c r="C31" s="329">
        <v>4864880</v>
      </c>
      <c r="D31" s="342" t="s">
        <v>12</v>
      </c>
      <c r="E31" s="321" t="s">
        <v>346</v>
      </c>
      <c r="F31" s="329">
        <v>500</v>
      </c>
      <c r="G31" s="335">
        <v>1096</v>
      </c>
      <c r="H31" s="336">
        <v>1091</v>
      </c>
      <c r="I31" s="336">
        <f>G31-H31</f>
        <v>5</v>
      </c>
      <c r="J31" s="336">
        <f>$F31*I31</f>
        <v>2500</v>
      </c>
      <c r="K31" s="337">
        <f>J31/1000000</f>
        <v>0.0025</v>
      </c>
      <c r="L31" s="335">
        <v>4640</v>
      </c>
      <c r="M31" s="336">
        <v>4625</v>
      </c>
      <c r="N31" s="336">
        <f>L31-M31</f>
        <v>15</v>
      </c>
      <c r="O31" s="336">
        <f>$F31*N31</f>
        <v>7500</v>
      </c>
      <c r="P31" s="337">
        <f>O31/1000000</f>
        <v>0.0075</v>
      </c>
      <c r="Q31" s="460"/>
    </row>
    <row r="32" spans="1:17" ht="15.75" customHeight="1">
      <c r="A32" s="271">
        <v>20</v>
      </c>
      <c r="B32" s="339" t="s">
        <v>30</v>
      </c>
      <c r="C32" s="329">
        <v>4864799</v>
      </c>
      <c r="D32" s="342" t="s">
        <v>12</v>
      </c>
      <c r="E32" s="321" t="s">
        <v>346</v>
      </c>
      <c r="F32" s="329">
        <v>100</v>
      </c>
      <c r="G32" s="335">
        <v>138468</v>
      </c>
      <c r="H32" s="336">
        <v>138143</v>
      </c>
      <c r="I32" s="336">
        <f t="shared" si="6"/>
        <v>325</v>
      </c>
      <c r="J32" s="336">
        <f t="shared" si="7"/>
        <v>32500</v>
      </c>
      <c r="K32" s="337">
        <f t="shared" si="8"/>
        <v>0.0325</v>
      </c>
      <c r="L32" s="335">
        <v>290736</v>
      </c>
      <c r="M32" s="336">
        <v>290714</v>
      </c>
      <c r="N32" s="336">
        <f t="shared" si="9"/>
        <v>22</v>
      </c>
      <c r="O32" s="336">
        <f t="shared" si="10"/>
        <v>2200</v>
      </c>
      <c r="P32" s="337">
        <f t="shared" si="11"/>
        <v>0.0022</v>
      </c>
      <c r="Q32" s="460"/>
    </row>
    <row r="33" spans="1:17" ht="15.75" customHeight="1">
      <c r="A33" s="271">
        <v>21</v>
      </c>
      <c r="B33" s="339" t="s">
        <v>31</v>
      </c>
      <c r="C33" s="329">
        <v>4864888</v>
      </c>
      <c r="D33" s="342" t="s">
        <v>12</v>
      </c>
      <c r="E33" s="321" t="s">
        <v>346</v>
      </c>
      <c r="F33" s="329">
        <v>1000</v>
      </c>
      <c r="G33" s="335">
        <v>995831</v>
      </c>
      <c r="H33" s="336">
        <v>995838</v>
      </c>
      <c r="I33" s="336">
        <f t="shared" si="6"/>
        <v>-7</v>
      </c>
      <c r="J33" s="336">
        <f t="shared" si="7"/>
        <v>-7000</v>
      </c>
      <c r="K33" s="337">
        <f t="shared" si="8"/>
        <v>-0.007</v>
      </c>
      <c r="L33" s="335">
        <v>986096</v>
      </c>
      <c r="M33" s="336">
        <v>986130</v>
      </c>
      <c r="N33" s="336">
        <f t="shared" si="9"/>
        <v>-34</v>
      </c>
      <c r="O33" s="336">
        <f t="shared" si="10"/>
        <v>-34000</v>
      </c>
      <c r="P33" s="337">
        <f t="shared" si="11"/>
        <v>-0.034</v>
      </c>
      <c r="Q33" s="460"/>
    </row>
    <row r="34" spans="1:17" s="739" customFormat="1" ht="15.75" customHeight="1">
      <c r="A34" s="870">
        <v>22</v>
      </c>
      <c r="B34" s="731" t="s">
        <v>374</v>
      </c>
      <c r="C34" s="732">
        <v>4864873</v>
      </c>
      <c r="D34" s="733" t="s">
        <v>12</v>
      </c>
      <c r="E34" s="734" t="s">
        <v>346</v>
      </c>
      <c r="F34" s="732">
        <v>1000</v>
      </c>
      <c r="G34" s="735">
        <v>25</v>
      </c>
      <c r="H34" s="736">
        <v>25</v>
      </c>
      <c r="I34" s="736">
        <f>G34-H34</f>
        <v>0</v>
      </c>
      <c r="J34" s="736">
        <f>$F34*I34</f>
        <v>0</v>
      </c>
      <c r="K34" s="737">
        <f>J34/1000000</f>
        <v>0</v>
      </c>
      <c r="L34" s="735">
        <v>997821</v>
      </c>
      <c r="M34" s="736">
        <v>997901</v>
      </c>
      <c r="N34" s="736">
        <f>L34-M34</f>
        <v>-80</v>
      </c>
      <c r="O34" s="736">
        <f>$F34*N34</f>
        <v>-80000</v>
      </c>
      <c r="P34" s="737">
        <f>O34/1000000</f>
        <v>-0.08</v>
      </c>
      <c r="Q34" s="875"/>
    </row>
    <row r="35" spans="1:16" ht="15.75" customHeight="1">
      <c r="A35" s="271">
        <v>23</v>
      </c>
      <c r="B35" s="339" t="s">
        <v>414</v>
      </c>
      <c r="C35" s="329">
        <v>5295124</v>
      </c>
      <c r="D35" s="342" t="s">
        <v>12</v>
      </c>
      <c r="E35" s="321" t="s">
        <v>346</v>
      </c>
      <c r="F35" s="329">
        <v>100</v>
      </c>
      <c r="G35" s="335">
        <v>50214</v>
      </c>
      <c r="H35" s="336">
        <v>50507</v>
      </c>
      <c r="I35" s="336">
        <f t="shared" si="6"/>
        <v>-293</v>
      </c>
      <c r="J35" s="336">
        <f t="shared" si="7"/>
        <v>-29300</v>
      </c>
      <c r="K35" s="337">
        <f t="shared" si="8"/>
        <v>-0.0293</v>
      </c>
      <c r="L35" s="335">
        <v>33272</v>
      </c>
      <c r="M35" s="336">
        <v>33272</v>
      </c>
      <c r="N35" s="336">
        <f t="shared" si="9"/>
        <v>0</v>
      </c>
      <c r="O35" s="336">
        <f t="shared" si="10"/>
        <v>0</v>
      </c>
      <c r="P35" s="337">
        <f t="shared" si="11"/>
        <v>0</v>
      </c>
    </row>
    <row r="36" spans="1:17" ht="15.75" customHeight="1">
      <c r="A36" s="271"/>
      <c r="B36" s="341" t="s">
        <v>32</v>
      </c>
      <c r="C36" s="329"/>
      <c r="D36" s="342"/>
      <c r="E36" s="321"/>
      <c r="F36" s="329"/>
      <c r="G36" s="335"/>
      <c r="H36" s="336"/>
      <c r="I36" s="336"/>
      <c r="J36" s="336"/>
      <c r="K36" s="337"/>
      <c r="L36" s="335"/>
      <c r="M36" s="336"/>
      <c r="N36" s="336"/>
      <c r="O36" s="336"/>
      <c r="P36" s="337"/>
      <c r="Q36" s="460"/>
    </row>
    <row r="37" spans="1:17" ht="15.75" customHeight="1">
      <c r="A37" s="271">
        <v>24</v>
      </c>
      <c r="B37" s="339" t="s">
        <v>371</v>
      </c>
      <c r="C37" s="329">
        <v>4865057</v>
      </c>
      <c r="D37" s="342" t="s">
        <v>12</v>
      </c>
      <c r="E37" s="321" t="s">
        <v>346</v>
      </c>
      <c r="F37" s="329">
        <v>1000</v>
      </c>
      <c r="G37" s="335">
        <v>613710</v>
      </c>
      <c r="H37" s="336">
        <v>616426</v>
      </c>
      <c r="I37" s="336">
        <f>G37-H37</f>
        <v>-2716</v>
      </c>
      <c r="J37" s="336">
        <f>$F37*I37</f>
        <v>-2716000</v>
      </c>
      <c r="K37" s="337">
        <f>J37/1000000</f>
        <v>-2.716</v>
      </c>
      <c r="L37" s="335">
        <v>795906</v>
      </c>
      <c r="M37" s="336">
        <v>795906</v>
      </c>
      <c r="N37" s="336">
        <f>L37-M37</f>
        <v>0</v>
      </c>
      <c r="O37" s="336">
        <f>$F37*N37</f>
        <v>0</v>
      </c>
      <c r="P37" s="337">
        <f>O37/1000000</f>
        <v>0</v>
      </c>
      <c r="Q37" s="471"/>
    </row>
    <row r="38" spans="1:17" ht="15.75" customHeight="1">
      <c r="A38" s="271">
        <v>25</v>
      </c>
      <c r="B38" s="339" t="s">
        <v>372</v>
      </c>
      <c r="C38" s="329">
        <v>4865058</v>
      </c>
      <c r="D38" s="342" t="s">
        <v>12</v>
      </c>
      <c r="E38" s="321" t="s">
        <v>346</v>
      </c>
      <c r="F38" s="329">
        <v>1000</v>
      </c>
      <c r="G38" s="335">
        <v>591165</v>
      </c>
      <c r="H38" s="336">
        <v>593530</v>
      </c>
      <c r="I38" s="336">
        <f>G38-H38</f>
        <v>-2365</v>
      </c>
      <c r="J38" s="336">
        <f>$F38*I38</f>
        <v>-2365000</v>
      </c>
      <c r="K38" s="337">
        <f>J38/1000000</f>
        <v>-2.365</v>
      </c>
      <c r="L38" s="335">
        <v>829222</v>
      </c>
      <c r="M38" s="336">
        <v>829222</v>
      </c>
      <c r="N38" s="336">
        <f>L38-M38</f>
        <v>0</v>
      </c>
      <c r="O38" s="336">
        <f>$F38*N38</f>
        <v>0</v>
      </c>
      <c r="P38" s="337">
        <f>O38/1000000</f>
        <v>0</v>
      </c>
      <c r="Q38" s="471"/>
    </row>
    <row r="39" spans="1:17" ht="15.75" customHeight="1">
      <c r="A39" s="271">
        <v>26</v>
      </c>
      <c r="B39" s="339" t="s">
        <v>33</v>
      </c>
      <c r="C39" s="329">
        <v>4864791</v>
      </c>
      <c r="D39" s="342" t="s">
        <v>12</v>
      </c>
      <c r="E39" s="321" t="s">
        <v>346</v>
      </c>
      <c r="F39" s="329">
        <v>266.67</v>
      </c>
      <c r="G39" s="335">
        <v>1000471</v>
      </c>
      <c r="H39" s="272">
        <v>999971</v>
      </c>
      <c r="I39" s="272">
        <f>G39-H39</f>
        <v>500</v>
      </c>
      <c r="J39" s="272">
        <f>$F39*I39</f>
        <v>133335</v>
      </c>
      <c r="K39" s="871">
        <f>J39/1000000</f>
        <v>0.133335</v>
      </c>
      <c r="L39" s="335">
        <v>0</v>
      </c>
      <c r="M39" s="272">
        <v>0</v>
      </c>
      <c r="N39" s="272">
        <f>L39-M39</f>
        <v>0</v>
      </c>
      <c r="O39" s="272">
        <f>$F39*N39</f>
        <v>0</v>
      </c>
      <c r="P39" s="871">
        <f>O39/1000000</f>
        <v>0</v>
      </c>
      <c r="Q39" s="493"/>
    </row>
    <row r="40" spans="1:17" ht="15.75" customHeight="1">
      <c r="A40" s="271">
        <v>27</v>
      </c>
      <c r="B40" s="339" t="s">
        <v>34</v>
      </c>
      <c r="C40" s="329">
        <v>5128405</v>
      </c>
      <c r="D40" s="342" t="s">
        <v>12</v>
      </c>
      <c r="E40" s="321" t="s">
        <v>346</v>
      </c>
      <c r="F40" s="329">
        <v>500</v>
      </c>
      <c r="G40" s="335">
        <v>7007</v>
      </c>
      <c r="H40" s="336">
        <v>6826</v>
      </c>
      <c r="I40" s="336">
        <f>G40-H40</f>
        <v>181</v>
      </c>
      <c r="J40" s="336">
        <f>$F40*I40</f>
        <v>90500</v>
      </c>
      <c r="K40" s="337">
        <f>J40/1000000</f>
        <v>0.0905</v>
      </c>
      <c r="L40" s="335">
        <v>1765</v>
      </c>
      <c r="M40" s="336">
        <v>1765</v>
      </c>
      <c r="N40" s="336">
        <f>L40-M40</f>
        <v>0</v>
      </c>
      <c r="O40" s="336">
        <f>$F40*N40</f>
        <v>0</v>
      </c>
      <c r="P40" s="337">
        <f>O40/1000000</f>
        <v>0</v>
      </c>
      <c r="Q40" s="460"/>
    </row>
    <row r="41" spans="1:17" ht="16.5" customHeight="1">
      <c r="A41" s="271"/>
      <c r="B41" s="340" t="s">
        <v>35</v>
      </c>
      <c r="C41" s="329"/>
      <c r="D41" s="343"/>
      <c r="E41" s="321"/>
      <c r="F41" s="329"/>
      <c r="G41" s="335"/>
      <c r="H41" s="336"/>
      <c r="I41" s="336"/>
      <c r="J41" s="336"/>
      <c r="K41" s="337"/>
      <c r="L41" s="335"/>
      <c r="M41" s="336"/>
      <c r="N41" s="336"/>
      <c r="O41" s="336"/>
      <c r="P41" s="337"/>
      <c r="Q41" s="460"/>
    </row>
    <row r="42" spans="1:17" ht="15" customHeight="1">
      <c r="A42" s="271">
        <v>28</v>
      </c>
      <c r="B42" s="339" t="s">
        <v>36</v>
      </c>
      <c r="C42" s="329">
        <v>4865041</v>
      </c>
      <c r="D42" s="342" t="s">
        <v>12</v>
      </c>
      <c r="E42" s="321" t="s">
        <v>346</v>
      </c>
      <c r="F42" s="329">
        <v>-1000</v>
      </c>
      <c r="G42" s="335">
        <v>884</v>
      </c>
      <c r="H42" s="336">
        <v>782</v>
      </c>
      <c r="I42" s="336">
        <f>G42-H42</f>
        <v>102</v>
      </c>
      <c r="J42" s="336">
        <f>$F42*I42</f>
        <v>-102000</v>
      </c>
      <c r="K42" s="337">
        <f>J42/1000000</f>
        <v>-0.102</v>
      </c>
      <c r="L42" s="335">
        <v>997510</v>
      </c>
      <c r="M42" s="336">
        <v>997511</v>
      </c>
      <c r="N42" s="336">
        <f>L42-M42</f>
        <v>-1</v>
      </c>
      <c r="O42" s="336">
        <f>$F42*N42</f>
        <v>1000</v>
      </c>
      <c r="P42" s="337">
        <f>O42/1000000</f>
        <v>0.001</v>
      </c>
      <c r="Q42" s="460"/>
    </row>
    <row r="43" spans="1:17" ht="13.5" customHeight="1">
      <c r="A43" s="271">
        <v>29</v>
      </c>
      <c r="B43" s="339" t="s">
        <v>16</v>
      </c>
      <c r="C43" s="329">
        <v>5295182</v>
      </c>
      <c r="D43" s="342" t="s">
        <v>12</v>
      </c>
      <c r="E43" s="321" t="s">
        <v>346</v>
      </c>
      <c r="F43" s="329">
        <v>-500</v>
      </c>
      <c r="G43" s="335">
        <v>7387</v>
      </c>
      <c r="H43" s="336">
        <v>6792</v>
      </c>
      <c r="I43" s="336">
        <f>G43-H43</f>
        <v>595</v>
      </c>
      <c r="J43" s="336">
        <f>$F43*I43</f>
        <v>-297500</v>
      </c>
      <c r="K43" s="337">
        <f>J43/1000000</f>
        <v>-0.2975</v>
      </c>
      <c r="L43" s="335">
        <v>999700</v>
      </c>
      <c r="M43" s="336">
        <v>999700</v>
      </c>
      <c r="N43" s="336">
        <f>L43-M43</f>
        <v>0</v>
      </c>
      <c r="O43" s="336">
        <f>$F43*N43</f>
        <v>0</v>
      </c>
      <c r="P43" s="337">
        <f>O43/1000000</f>
        <v>0</v>
      </c>
      <c r="Q43" s="457"/>
    </row>
    <row r="44" spans="1:17" s="739" customFormat="1" ht="13.5" customHeight="1">
      <c r="A44" s="745">
        <v>30</v>
      </c>
      <c r="B44" s="731" t="s">
        <v>17</v>
      </c>
      <c r="C44" s="732">
        <v>5295168</v>
      </c>
      <c r="D44" s="733" t="s">
        <v>12</v>
      </c>
      <c r="E44" s="734" t="s">
        <v>346</v>
      </c>
      <c r="F44" s="732">
        <v>-1000</v>
      </c>
      <c r="G44" s="735">
        <v>18889</v>
      </c>
      <c r="H44" s="736">
        <v>18889</v>
      </c>
      <c r="I44" s="736">
        <f>G44-H44</f>
        <v>0</v>
      </c>
      <c r="J44" s="736">
        <f>$F44*I44</f>
        <v>0</v>
      </c>
      <c r="K44" s="737">
        <f>J44/1000000</f>
        <v>0</v>
      </c>
      <c r="L44" s="735">
        <v>497</v>
      </c>
      <c r="M44" s="736">
        <v>497</v>
      </c>
      <c r="N44" s="736">
        <f>L44-M44</f>
        <v>0</v>
      </c>
      <c r="O44" s="736">
        <f>$F44*N44</f>
        <v>0</v>
      </c>
      <c r="P44" s="737">
        <f>O44/1000000</f>
        <v>0</v>
      </c>
      <c r="Q44" s="874"/>
    </row>
    <row r="45" spans="2:17" ht="14.25" customHeight="1">
      <c r="B45" s="340" t="s">
        <v>37</v>
      </c>
      <c r="C45" s="329"/>
      <c r="D45" s="343"/>
      <c r="E45" s="321"/>
      <c r="F45" s="329"/>
      <c r="G45" s="335"/>
      <c r="H45" s="336"/>
      <c r="I45" s="336"/>
      <c r="J45" s="336"/>
      <c r="K45" s="337"/>
      <c r="L45" s="335"/>
      <c r="M45" s="336"/>
      <c r="N45" s="336"/>
      <c r="O45" s="336"/>
      <c r="P45" s="337"/>
      <c r="Q45" s="460"/>
    </row>
    <row r="46" spans="1:17" ht="15.75" customHeight="1">
      <c r="A46" s="271">
        <v>31</v>
      </c>
      <c r="B46" s="339" t="s">
        <v>38</v>
      </c>
      <c r="C46" s="329">
        <v>4864989</v>
      </c>
      <c r="D46" s="342" t="s">
        <v>12</v>
      </c>
      <c r="E46" s="321" t="s">
        <v>346</v>
      </c>
      <c r="F46" s="329">
        <v>-1000</v>
      </c>
      <c r="G46" s="335">
        <v>19905</v>
      </c>
      <c r="H46" s="336">
        <v>18193</v>
      </c>
      <c r="I46" s="336">
        <f>G46-H46</f>
        <v>1712</v>
      </c>
      <c r="J46" s="336">
        <f>$F46*I46</f>
        <v>-1712000</v>
      </c>
      <c r="K46" s="337">
        <f>J46/1000000</f>
        <v>-1.712</v>
      </c>
      <c r="L46" s="335">
        <v>999613</v>
      </c>
      <c r="M46" s="336">
        <v>999618</v>
      </c>
      <c r="N46" s="336">
        <f>L46-M46</f>
        <v>-5</v>
      </c>
      <c r="O46" s="336">
        <f>$F46*N46</f>
        <v>5000</v>
      </c>
      <c r="P46" s="337">
        <f>O46/1000000</f>
        <v>0.005</v>
      </c>
      <c r="Q46" s="460"/>
    </row>
    <row r="47" spans="1:17" ht="15.75" customHeight="1">
      <c r="A47" s="271"/>
      <c r="B47" s="340" t="s">
        <v>382</v>
      </c>
      <c r="C47" s="329"/>
      <c r="D47" s="342"/>
      <c r="E47" s="321"/>
      <c r="F47" s="329"/>
      <c r="G47" s="335"/>
      <c r="H47" s="336"/>
      <c r="I47" s="336"/>
      <c r="J47" s="336"/>
      <c r="K47" s="337"/>
      <c r="L47" s="335"/>
      <c r="M47" s="336"/>
      <c r="N47" s="336"/>
      <c r="O47" s="336"/>
      <c r="P47" s="337"/>
      <c r="Q47" s="460"/>
    </row>
    <row r="48" spans="1:17" ht="15.75" customHeight="1">
      <c r="A48" s="271">
        <v>32</v>
      </c>
      <c r="B48" s="339" t="s">
        <v>431</v>
      </c>
      <c r="C48" s="329">
        <v>4864973</v>
      </c>
      <c r="D48" s="342" t="s">
        <v>12</v>
      </c>
      <c r="E48" s="321" t="s">
        <v>346</v>
      </c>
      <c r="F48" s="329">
        <v>-2000</v>
      </c>
      <c r="G48" s="335">
        <v>18175</v>
      </c>
      <c r="H48" s="336">
        <v>16423</v>
      </c>
      <c r="I48" s="336">
        <f>G48-H48</f>
        <v>1752</v>
      </c>
      <c r="J48" s="336">
        <f>$F48*I48</f>
        <v>-3504000</v>
      </c>
      <c r="K48" s="337">
        <f>J48/1000000</f>
        <v>-3.504</v>
      </c>
      <c r="L48" s="335">
        <v>101</v>
      </c>
      <c r="M48" s="336">
        <v>101</v>
      </c>
      <c r="N48" s="336">
        <f>L48-M48</f>
        <v>0</v>
      </c>
      <c r="O48" s="336">
        <f>$F48*N48</f>
        <v>0</v>
      </c>
      <c r="P48" s="337">
        <f>O48/1000000</f>
        <v>0</v>
      </c>
      <c r="Q48" s="460"/>
    </row>
    <row r="49" spans="1:17" ht="18.75" customHeight="1">
      <c r="A49" s="271">
        <v>33</v>
      </c>
      <c r="B49" s="339" t="s">
        <v>389</v>
      </c>
      <c r="C49" s="329">
        <v>4864992</v>
      </c>
      <c r="D49" s="342" t="s">
        <v>12</v>
      </c>
      <c r="E49" s="321" t="s">
        <v>346</v>
      </c>
      <c r="F49" s="329">
        <v>-1000</v>
      </c>
      <c r="G49" s="335">
        <v>35636</v>
      </c>
      <c r="H49" s="336">
        <v>34208</v>
      </c>
      <c r="I49" s="336">
        <f>G49-H49</f>
        <v>1428</v>
      </c>
      <c r="J49" s="336">
        <f>$F49*I49</f>
        <v>-1428000</v>
      </c>
      <c r="K49" s="337">
        <f>J49/1000000</f>
        <v>-1.428</v>
      </c>
      <c r="L49" s="335">
        <v>998919</v>
      </c>
      <c r="M49" s="336">
        <v>998919</v>
      </c>
      <c r="N49" s="336">
        <f>L49-M49</f>
        <v>0</v>
      </c>
      <c r="O49" s="336">
        <f>$F49*N49</f>
        <v>0</v>
      </c>
      <c r="P49" s="337">
        <f>O49/1000000</f>
        <v>0</v>
      </c>
      <c r="Q49" s="719"/>
    </row>
    <row r="50" spans="1:17" ht="15.75" customHeight="1">
      <c r="A50" s="271">
        <v>34</v>
      </c>
      <c r="B50" s="339" t="s">
        <v>383</v>
      </c>
      <c r="C50" s="329">
        <v>4864981</v>
      </c>
      <c r="D50" s="342" t="s">
        <v>12</v>
      </c>
      <c r="E50" s="321" t="s">
        <v>346</v>
      </c>
      <c r="F50" s="329">
        <v>-1000</v>
      </c>
      <c r="G50" s="335">
        <v>71047</v>
      </c>
      <c r="H50" s="336">
        <v>68103</v>
      </c>
      <c r="I50" s="336">
        <f>G50-H50</f>
        <v>2944</v>
      </c>
      <c r="J50" s="336">
        <f>$F50*I50</f>
        <v>-2944000</v>
      </c>
      <c r="K50" s="337">
        <f>J50/1000000</f>
        <v>-2.944</v>
      </c>
      <c r="L50" s="335">
        <v>2422</v>
      </c>
      <c r="M50" s="336">
        <v>2422</v>
      </c>
      <c r="N50" s="336">
        <f>L50-M50</f>
        <v>0</v>
      </c>
      <c r="O50" s="336">
        <f>$F50*N50</f>
        <v>0</v>
      </c>
      <c r="P50" s="337">
        <f>O50/1000000</f>
        <v>0</v>
      </c>
      <c r="Q50" s="719"/>
    </row>
    <row r="51" spans="1:17" ht="12" customHeight="1">
      <c r="A51" s="271"/>
      <c r="B51" s="341" t="s">
        <v>403</v>
      </c>
      <c r="C51" s="329"/>
      <c r="D51" s="342"/>
      <c r="E51" s="321"/>
      <c r="F51" s="329"/>
      <c r="G51" s="335"/>
      <c r="H51" s="336"/>
      <c r="I51" s="336"/>
      <c r="J51" s="336"/>
      <c r="K51" s="337"/>
      <c r="L51" s="335"/>
      <c r="M51" s="336"/>
      <c r="N51" s="336"/>
      <c r="O51" s="336"/>
      <c r="P51" s="337"/>
      <c r="Q51" s="461"/>
    </row>
    <row r="52" spans="1:17" ht="15.75" customHeight="1">
      <c r="A52" s="271">
        <v>35</v>
      </c>
      <c r="B52" s="339" t="s">
        <v>15</v>
      </c>
      <c r="C52" s="329">
        <v>5128463</v>
      </c>
      <c r="D52" s="342" t="s">
        <v>12</v>
      </c>
      <c r="E52" s="321" t="s">
        <v>346</v>
      </c>
      <c r="F52" s="329">
        <v>-1000</v>
      </c>
      <c r="G52" s="335">
        <v>21521</v>
      </c>
      <c r="H52" s="336">
        <v>20031</v>
      </c>
      <c r="I52" s="336">
        <f>G52-H52</f>
        <v>1490</v>
      </c>
      <c r="J52" s="336">
        <f>$F52*I52</f>
        <v>-1490000</v>
      </c>
      <c r="K52" s="337">
        <f>J52/1000000</f>
        <v>-1.49</v>
      </c>
      <c r="L52" s="335">
        <v>999323</v>
      </c>
      <c r="M52" s="336">
        <v>999323</v>
      </c>
      <c r="N52" s="336">
        <f>L52-M52</f>
        <v>0</v>
      </c>
      <c r="O52" s="336">
        <f>$F52*N52</f>
        <v>0</v>
      </c>
      <c r="P52" s="337">
        <f>O52/1000000</f>
        <v>0</v>
      </c>
      <c r="Q52" s="461"/>
    </row>
    <row r="53" spans="1:17" ht="18.75" customHeight="1">
      <c r="A53" s="271">
        <v>36</v>
      </c>
      <c r="B53" s="339" t="s">
        <v>16</v>
      </c>
      <c r="C53" s="329">
        <v>5128468</v>
      </c>
      <c r="D53" s="342" t="s">
        <v>12</v>
      </c>
      <c r="E53" s="321" t="s">
        <v>346</v>
      </c>
      <c r="F53" s="329">
        <v>-1000</v>
      </c>
      <c r="G53" s="335">
        <v>11365</v>
      </c>
      <c r="H53" s="336">
        <v>10610</v>
      </c>
      <c r="I53" s="336">
        <f>G53-H53</f>
        <v>755</v>
      </c>
      <c r="J53" s="336">
        <f>$F53*I53</f>
        <v>-755000</v>
      </c>
      <c r="K53" s="337">
        <f>J53/1000000</f>
        <v>-0.755</v>
      </c>
      <c r="L53" s="335">
        <v>784</v>
      </c>
      <c r="M53" s="336">
        <v>784</v>
      </c>
      <c r="N53" s="336">
        <f>L53-M53</f>
        <v>0</v>
      </c>
      <c r="O53" s="336">
        <f>$F53*N53</f>
        <v>0</v>
      </c>
      <c r="P53" s="337">
        <f>O53/1000000</f>
        <v>0</v>
      </c>
      <c r="Q53" s="467"/>
    </row>
    <row r="54" spans="1:17" ht="15" customHeight="1">
      <c r="A54" s="271"/>
      <c r="B54" s="341" t="s">
        <v>407</v>
      </c>
      <c r="C54" s="329"/>
      <c r="D54" s="342"/>
      <c r="E54" s="321"/>
      <c r="F54" s="329"/>
      <c r="G54" s="335"/>
      <c r="H54" s="336"/>
      <c r="I54" s="336"/>
      <c r="J54" s="336"/>
      <c r="K54" s="337"/>
      <c r="L54" s="335"/>
      <c r="M54" s="336"/>
      <c r="N54" s="336"/>
      <c r="O54" s="336"/>
      <c r="P54" s="337"/>
      <c r="Q54" s="467"/>
    </row>
    <row r="55" spans="1:17" ht="15.75" customHeight="1">
      <c r="A55" s="271">
        <v>37</v>
      </c>
      <c r="B55" s="339" t="s">
        <v>15</v>
      </c>
      <c r="C55" s="329">
        <v>4864903</v>
      </c>
      <c r="D55" s="342" t="s">
        <v>12</v>
      </c>
      <c r="E55" s="321" t="s">
        <v>346</v>
      </c>
      <c r="F55" s="329">
        <v>-1000</v>
      </c>
      <c r="G55" s="335">
        <v>1000132</v>
      </c>
      <c r="H55" s="336">
        <v>997902</v>
      </c>
      <c r="I55" s="336">
        <f>G55-H55</f>
        <v>2230</v>
      </c>
      <c r="J55" s="336">
        <f>$F55*I55</f>
        <v>-2230000</v>
      </c>
      <c r="K55" s="337">
        <f>J55/1000000</f>
        <v>-2.23</v>
      </c>
      <c r="L55" s="335">
        <v>998728</v>
      </c>
      <c r="M55" s="336">
        <v>998728</v>
      </c>
      <c r="N55" s="336">
        <f>L55-M55</f>
        <v>0</v>
      </c>
      <c r="O55" s="336">
        <f>$F55*N55</f>
        <v>0</v>
      </c>
      <c r="P55" s="337">
        <f>O55/1000000</f>
        <v>0</v>
      </c>
      <c r="Q55" s="457"/>
    </row>
    <row r="56" spans="1:17" ht="15" customHeight="1">
      <c r="A56" s="271">
        <v>38</v>
      </c>
      <c r="B56" s="339" t="s">
        <v>16</v>
      </c>
      <c r="C56" s="329">
        <v>4864946</v>
      </c>
      <c r="D56" s="342" t="s">
        <v>12</v>
      </c>
      <c r="E56" s="321" t="s">
        <v>346</v>
      </c>
      <c r="F56" s="329">
        <v>-1000</v>
      </c>
      <c r="G56" s="335">
        <v>14218</v>
      </c>
      <c r="H56" s="336">
        <v>14397</v>
      </c>
      <c r="I56" s="336">
        <f>G56-H56</f>
        <v>-179</v>
      </c>
      <c r="J56" s="336">
        <f>$F56*I56</f>
        <v>179000</v>
      </c>
      <c r="K56" s="337">
        <f>J56/1000000</f>
        <v>0.179</v>
      </c>
      <c r="L56" s="335">
        <v>1378</v>
      </c>
      <c r="M56" s="336">
        <v>1380</v>
      </c>
      <c r="N56" s="336">
        <f>L56-M56</f>
        <v>-2</v>
      </c>
      <c r="O56" s="336">
        <f>$F56*N56</f>
        <v>2000</v>
      </c>
      <c r="P56" s="337">
        <f>O56/1000000</f>
        <v>0.002</v>
      </c>
      <c r="Q56" s="457"/>
    </row>
    <row r="57" spans="1:17" ht="14.25" customHeight="1">
      <c r="A57" s="271"/>
      <c r="B57" s="341" t="s">
        <v>381</v>
      </c>
      <c r="C57" s="329"/>
      <c r="D57" s="342"/>
      <c r="E57" s="321"/>
      <c r="F57" s="329"/>
      <c r="G57" s="335"/>
      <c r="H57" s="336"/>
      <c r="I57" s="336"/>
      <c r="J57" s="336"/>
      <c r="K57" s="337"/>
      <c r="L57" s="335"/>
      <c r="M57" s="336"/>
      <c r="N57" s="336"/>
      <c r="O57" s="336"/>
      <c r="P57" s="337"/>
      <c r="Q57" s="460"/>
    </row>
    <row r="58" spans="1:17" ht="14.25" customHeight="1">
      <c r="A58" s="271"/>
      <c r="B58" s="341" t="s">
        <v>43</v>
      </c>
      <c r="C58" s="329"/>
      <c r="D58" s="342"/>
      <c r="E58" s="321"/>
      <c r="F58" s="329"/>
      <c r="G58" s="335"/>
      <c r="H58" s="336"/>
      <c r="I58" s="336"/>
      <c r="J58" s="336"/>
      <c r="K58" s="337"/>
      <c r="L58" s="335"/>
      <c r="M58" s="336"/>
      <c r="N58" s="336"/>
      <c r="O58" s="336"/>
      <c r="P58" s="337"/>
      <c r="Q58" s="460"/>
    </row>
    <row r="59" spans="1:17" ht="15.75" customHeight="1">
      <c r="A59" s="272">
        <v>39</v>
      </c>
      <c r="B59" s="339" t="s">
        <v>44</v>
      </c>
      <c r="C59" s="329">
        <v>4864843</v>
      </c>
      <c r="D59" s="342" t="s">
        <v>12</v>
      </c>
      <c r="E59" s="321" t="s">
        <v>346</v>
      </c>
      <c r="F59" s="329">
        <v>1000</v>
      </c>
      <c r="G59" s="335">
        <v>1829</v>
      </c>
      <c r="H59" s="336">
        <v>1845</v>
      </c>
      <c r="I59" s="336">
        <f>G59-H59</f>
        <v>-16</v>
      </c>
      <c r="J59" s="336">
        <f>$F59*I59</f>
        <v>-16000</v>
      </c>
      <c r="K59" s="337">
        <f>J59/1000000</f>
        <v>-0.016</v>
      </c>
      <c r="L59" s="335">
        <v>28240</v>
      </c>
      <c r="M59" s="336">
        <v>28237</v>
      </c>
      <c r="N59" s="336">
        <f>L59-M59</f>
        <v>3</v>
      </c>
      <c r="O59" s="336">
        <f>$F59*N59</f>
        <v>3000</v>
      </c>
      <c r="P59" s="337">
        <f>O59/1000000</f>
        <v>0.003</v>
      </c>
      <c r="Q59" s="460"/>
    </row>
    <row r="60" spans="1:17" s="497" customFormat="1" ht="15.75" customHeight="1" thickBot="1">
      <c r="A60" s="316">
        <v>40</v>
      </c>
      <c r="B60" s="339" t="s">
        <v>45</v>
      </c>
      <c r="C60" s="310">
        <v>5295123</v>
      </c>
      <c r="D60" s="255" t="s">
        <v>12</v>
      </c>
      <c r="E60" s="256" t="s">
        <v>346</v>
      </c>
      <c r="F60" s="481">
        <v>100</v>
      </c>
      <c r="G60" s="335">
        <v>11875</v>
      </c>
      <c r="H60" s="336">
        <v>9040</v>
      </c>
      <c r="I60" s="336">
        <f>G60-H60</f>
        <v>2835</v>
      </c>
      <c r="J60" s="336">
        <f>$F60*I60</f>
        <v>283500</v>
      </c>
      <c r="K60" s="337">
        <f>J60/1000000</f>
        <v>0.2835</v>
      </c>
      <c r="L60" s="335">
        <v>26256</v>
      </c>
      <c r="M60" s="336">
        <v>26250</v>
      </c>
      <c r="N60" s="336">
        <f>L60-M60</f>
        <v>6</v>
      </c>
      <c r="O60" s="336">
        <f>$F60*N60</f>
        <v>600</v>
      </c>
      <c r="P60" s="337">
        <f>O60/1000000</f>
        <v>0.0006</v>
      </c>
      <c r="Q60" s="482"/>
    </row>
    <row r="61" spans="1:17" ht="21.75" customHeight="1" thickBot="1" thickTop="1">
      <c r="A61" s="272"/>
      <c r="B61" s="480" t="s">
        <v>311</v>
      </c>
      <c r="C61" s="39"/>
      <c r="D61" s="343"/>
      <c r="E61" s="321"/>
      <c r="F61" s="39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556" t="str">
        <f>Q1</f>
        <v>MARCH-2018</v>
      </c>
    </row>
    <row r="62" spans="1:17" ht="15.75" customHeight="1" thickTop="1">
      <c r="A62" s="270"/>
      <c r="B62" s="338" t="s">
        <v>46</v>
      </c>
      <c r="C62" s="319"/>
      <c r="D62" s="344"/>
      <c r="E62" s="344"/>
      <c r="F62" s="319"/>
      <c r="G62" s="557"/>
      <c r="H62" s="558"/>
      <c r="I62" s="558"/>
      <c r="J62" s="558"/>
      <c r="K62" s="559"/>
      <c r="L62" s="557"/>
      <c r="M62" s="558"/>
      <c r="N62" s="558"/>
      <c r="O62" s="558"/>
      <c r="P62" s="559"/>
      <c r="Q62" s="560"/>
    </row>
    <row r="63" spans="1:17" ht="15.75" customHeight="1">
      <c r="A63" s="271">
        <v>41</v>
      </c>
      <c r="B63" s="501" t="s">
        <v>83</v>
      </c>
      <c r="C63" s="329">
        <v>4865169</v>
      </c>
      <c r="D63" s="343" t="s">
        <v>12</v>
      </c>
      <c r="E63" s="321" t="s">
        <v>346</v>
      </c>
      <c r="F63" s="329">
        <v>1000</v>
      </c>
      <c r="G63" s="335">
        <v>1292</v>
      </c>
      <c r="H63" s="336">
        <v>1308</v>
      </c>
      <c r="I63" s="336">
        <f>G63-H63</f>
        <v>-16</v>
      </c>
      <c r="J63" s="336">
        <f>$F63*I63</f>
        <v>-16000</v>
      </c>
      <c r="K63" s="337">
        <f>J63/1000000</f>
        <v>-0.016</v>
      </c>
      <c r="L63" s="335">
        <v>61300</v>
      </c>
      <c r="M63" s="336">
        <v>61300</v>
      </c>
      <c r="N63" s="336">
        <f>L63-M63</f>
        <v>0</v>
      </c>
      <c r="O63" s="336">
        <f>$F63*N63</f>
        <v>0</v>
      </c>
      <c r="P63" s="337">
        <f>O63/1000000</f>
        <v>0</v>
      </c>
      <c r="Q63" s="460"/>
    </row>
    <row r="64" spans="1:17" ht="15.75" customHeight="1">
      <c r="A64" s="271"/>
      <c r="B64" s="340" t="s">
        <v>308</v>
      </c>
      <c r="C64" s="329"/>
      <c r="D64" s="343"/>
      <c r="E64" s="321"/>
      <c r="F64" s="329"/>
      <c r="G64" s="335"/>
      <c r="H64" s="336"/>
      <c r="I64" s="336"/>
      <c r="J64" s="336"/>
      <c r="K64" s="337"/>
      <c r="L64" s="335"/>
      <c r="M64" s="336"/>
      <c r="N64" s="336"/>
      <c r="O64" s="336"/>
      <c r="P64" s="337"/>
      <c r="Q64" s="460"/>
    </row>
    <row r="65" spans="1:17" ht="15.75" customHeight="1">
      <c r="A65" s="271">
        <v>42</v>
      </c>
      <c r="B65" s="339" t="s">
        <v>307</v>
      </c>
      <c r="C65" s="329">
        <v>4902503</v>
      </c>
      <c r="D65" s="343" t="s">
        <v>12</v>
      </c>
      <c r="E65" s="321" t="s">
        <v>346</v>
      </c>
      <c r="F65" s="715">
        <v>416.66</v>
      </c>
      <c r="G65" s="335">
        <v>998113</v>
      </c>
      <c r="H65" s="336">
        <v>998020</v>
      </c>
      <c r="I65" s="336">
        <f>G65-H65</f>
        <v>93</v>
      </c>
      <c r="J65" s="336">
        <f>$F65*I65</f>
        <v>38749.380000000005</v>
      </c>
      <c r="K65" s="337">
        <f>J65/1000000</f>
        <v>0.03874938000000001</v>
      </c>
      <c r="L65" s="335">
        <v>999151</v>
      </c>
      <c r="M65" s="336">
        <v>999137</v>
      </c>
      <c r="N65" s="336">
        <f>L65-M65</f>
        <v>14</v>
      </c>
      <c r="O65" s="336">
        <f>$F65*N65</f>
        <v>5833.240000000001</v>
      </c>
      <c r="P65" s="337">
        <f>O65/1000000</f>
        <v>0.005833240000000001</v>
      </c>
      <c r="Q65" s="460"/>
    </row>
    <row r="66" spans="1:17" ht="15.75" customHeight="1">
      <c r="A66" s="271"/>
      <c r="B66" s="298" t="s">
        <v>52</v>
      </c>
      <c r="C66" s="330"/>
      <c r="D66" s="345"/>
      <c r="E66" s="345"/>
      <c r="F66" s="330"/>
      <c r="G66" s="335"/>
      <c r="H66" s="336"/>
      <c r="I66" s="336"/>
      <c r="J66" s="336"/>
      <c r="K66" s="337"/>
      <c r="L66" s="335"/>
      <c r="M66" s="336"/>
      <c r="N66" s="336"/>
      <c r="O66" s="336"/>
      <c r="P66" s="337"/>
      <c r="Q66" s="460"/>
    </row>
    <row r="67" spans="1:17" ht="15.75" customHeight="1">
      <c r="A67" s="271">
        <v>43</v>
      </c>
      <c r="B67" s="483" t="s">
        <v>53</v>
      </c>
      <c r="C67" s="330">
        <v>4865090</v>
      </c>
      <c r="D67" s="484" t="s">
        <v>12</v>
      </c>
      <c r="E67" s="321" t="s">
        <v>346</v>
      </c>
      <c r="F67" s="330">
        <v>100</v>
      </c>
      <c r="G67" s="335">
        <v>9014</v>
      </c>
      <c r="H67" s="336">
        <v>9019</v>
      </c>
      <c r="I67" s="336">
        <f>G67-H67</f>
        <v>-5</v>
      </c>
      <c r="J67" s="336">
        <f>$F67*I67</f>
        <v>-500</v>
      </c>
      <c r="K67" s="337">
        <f>J67/1000000</f>
        <v>-0.0005</v>
      </c>
      <c r="L67" s="335">
        <v>37463</v>
      </c>
      <c r="M67" s="336">
        <v>37486</v>
      </c>
      <c r="N67" s="336">
        <f>L67-M67</f>
        <v>-23</v>
      </c>
      <c r="O67" s="336">
        <f>$F67*N67</f>
        <v>-2300</v>
      </c>
      <c r="P67" s="337">
        <f>O67/1000000</f>
        <v>-0.0023</v>
      </c>
      <c r="Q67" s="851" t="s">
        <v>476</v>
      </c>
    </row>
    <row r="68" spans="1:17" ht="15.75" customHeight="1">
      <c r="A68" s="271"/>
      <c r="B68" s="483"/>
      <c r="C68" s="330"/>
      <c r="D68" s="484"/>
      <c r="E68" s="321"/>
      <c r="F68" s="330"/>
      <c r="G68" s="335"/>
      <c r="H68" s="336"/>
      <c r="I68" s="336"/>
      <c r="J68" s="336"/>
      <c r="K68" s="337">
        <v>-0.00022</v>
      </c>
      <c r="L68" s="335"/>
      <c r="M68" s="336"/>
      <c r="N68" s="336"/>
      <c r="O68" s="336"/>
      <c r="P68" s="337">
        <v>-0.0012</v>
      </c>
      <c r="Q68" s="851" t="s">
        <v>470</v>
      </c>
    </row>
    <row r="69" spans="1:17" ht="15.75" customHeight="1">
      <c r="A69" s="271">
        <v>44</v>
      </c>
      <c r="B69" s="483" t="s">
        <v>54</v>
      </c>
      <c r="C69" s="330">
        <v>4902519</v>
      </c>
      <c r="D69" s="484" t="s">
        <v>12</v>
      </c>
      <c r="E69" s="321" t="s">
        <v>346</v>
      </c>
      <c r="F69" s="330">
        <v>100</v>
      </c>
      <c r="G69" s="335">
        <v>11760</v>
      </c>
      <c r="H69" s="336">
        <v>11820</v>
      </c>
      <c r="I69" s="336">
        <f>G69-H69</f>
        <v>-60</v>
      </c>
      <c r="J69" s="336">
        <f>$F69*I69</f>
        <v>-6000</v>
      </c>
      <c r="K69" s="337">
        <f>J69/1000000</f>
        <v>-0.006</v>
      </c>
      <c r="L69" s="335">
        <v>77077</v>
      </c>
      <c r="M69" s="336">
        <v>77294</v>
      </c>
      <c r="N69" s="336">
        <f>L69-M69</f>
        <v>-217</v>
      </c>
      <c r="O69" s="336">
        <f>$F69*N69</f>
        <v>-21700</v>
      </c>
      <c r="P69" s="337">
        <f>O69/1000000</f>
        <v>-0.0217</v>
      </c>
      <c r="Q69" s="460"/>
    </row>
    <row r="70" spans="1:17" ht="15.75" customHeight="1">
      <c r="A70" s="271">
        <v>45</v>
      </c>
      <c r="B70" s="483" t="s">
        <v>55</v>
      </c>
      <c r="C70" s="330">
        <v>4902539</v>
      </c>
      <c r="D70" s="484" t="s">
        <v>12</v>
      </c>
      <c r="E70" s="321" t="s">
        <v>346</v>
      </c>
      <c r="F70" s="330">
        <v>100</v>
      </c>
      <c r="G70" s="335">
        <v>1412</v>
      </c>
      <c r="H70" s="336">
        <v>1401</v>
      </c>
      <c r="I70" s="336">
        <f>G70-H70</f>
        <v>11</v>
      </c>
      <c r="J70" s="336">
        <f>$F70*I70</f>
        <v>1100</v>
      </c>
      <c r="K70" s="337">
        <f>J70/1000000</f>
        <v>0.0011</v>
      </c>
      <c r="L70" s="335">
        <v>19585</v>
      </c>
      <c r="M70" s="336">
        <v>19240</v>
      </c>
      <c r="N70" s="336">
        <f>L70-M70</f>
        <v>345</v>
      </c>
      <c r="O70" s="336">
        <f>$F70*N70</f>
        <v>34500</v>
      </c>
      <c r="P70" s="337">
        <f>O70/1000000</f>
        <v>0.0345</v>
      </c>
      <c r="Q70" s="460"/>
    </row>
    <row r="71" spans="1:17" ht="15.75" customHeight="1">
      <c r="A71" s="271"/>
      <c r="B71" s="298" t="s">
        <v>56</v>
      </c>
      <c r="C71" s="330"/>
      <c r="D71" s="345"/>
      <c r="E71" s="345"/>
      <c r="F71" s="330"/>
      <c r="G71" s="335"/>
      <c r="H71" s="336"/>
      <c r="I71" s="336"/>
      <c r="J71" s="336"/>
      <c r="K71" s="337"/>
      <c r="L71" s="335"/>
      <c r="M71" s="336"/>
      <c r="N71" s="336"/>
      <c r="O71" s="336"/>
      <c r="P71" s="337"/>
      <c r="Q71" s="460"/>
    </row>
    <row r="72" spans="1:17" ht="15.75" customHeight="1">
      <c r="A72" s="271">
        <v>46</v>
      </c>
      <c r="B72" s="483" t="s">
        <v>57</v>
      </c>
      <c r="C72" s="330">
        <v>4902591</v>
      </c>
      <c r="D72" s="484" t="s">
        <v>12</v>
      </c>
      <c r="E72" s="321" t="s">
        <v>346</v>
      </c>
      <c r="F72" s="330">
        <v>1333</v>
      </c>
      <c r="G72" s="335">
        <v>381</v>
      </c>
      <c r="H72" s="336">
        <v>373</v>
      </c>
      <c r="I72" s="336">
        <f aca="true" t="shared" si="12" ref="I72:I79">G72-H72</f>
        <v>8</v>
      </c>
      <c r="J72" s="336">
        <f aca="true" t="shared" si="13" ref="J72:J79">$F72*I72</f>
        <v>10664</v>
      </c>
      <c r="K72" s="337">
        <f aca="true" t="shared" si="14" ref="K72:K79">J72/1000000</f>
        <v>0.010664</v>
      </c>
      <c r="L72" s="335">
        <v>301</v>
      </c>
      <c r="M72" s="336">
        <v>277</v>
      </c>
      <c r="N72" s="336">
        <f aca="true" t="shared" si="15" ref="N72:N79">L72-M72</f>
        <v>24</v>
      </c>
      <c r="O72" s="336">
        <f aca="true" t="shared" si="16" ref="O72:O79">$F72*N72</f>
        <v>31992</v>
      </c>
      <c r="P72" s="337">
        <f aca="true" t="shared" si="17" ref="P72:P79">O72/1000000</f>
        <v>0.031992</v>
      </c>
      <c r="Q72" s="460"/>
    </row>
    <row r="73" spans="1:17" ht="15.75" customHeight="1">
      <c r="A73" s="271">
        <v>47</v>
      </c>
      <c r="B73" s="483" t="s">
        <v>58</v>
      </c>
      <c r="C73" s="330">
        <v>4902565</v>
      </c>
      <c r="D73" s="484" t="s">
        <v>12</v>
      </c>
      <c r="E73" s="321" t="s">
        <v>346</v>
      </c>
      <c r="F73" s="330">
        <v>100</v>
      </c>
      <c r="G73" s="335">
        <v>96</v>
      </c>
      <c r="H73" s="336">
        <v>44</v>
      </c>
      <c r="I73" s="336">
        <f t="shared" si="12"/>
        <v>52</v>
      </c>
      <c r="J73" s="336">
        <f t="shared" si="13"/>
        <v>5200</v>
      </c>
      <c r="K73" s="337">
        <f t="shared" si="14"/>
        <v>0.0052</v>
      </c>
      <c r="L73" s="335">
        <v>999988</v>
      </c>
      <c r="M73" s="336">
        <v>999987</v>
      </c>
      <c r="N73" s="336">
        <f t="shared" si="15"/>
        <v>1</v>
      </c>
      <c r="O73" s="336">
        <f t="shared" si="16"/>
        <v>100</v>
      </c>
      <c r="P73" s="337">
        <f t="shared" si="17"/>
        <v>0.0001</v>
      </c>
      <c r="Q73" s="460"/>
    </row>
    <row r="74" spans="1:17" ht="15.75" customHeight="1">
      <c r="A74" s="271">
        <v>48</v>
      </c>
      <c r="B74" s="483" t="s">
        <v>59</v>
      </c>
      <c r="C74" s="330">
        <v>4902523</v>
      </c>
      <c r="D74" s="484" t="s">
        <v>12</v>
      </c>
      <c r="E74" s="321" t="s">
        <v>346</v>
      </c>
      <c r="F74" s="330">
        <v>100</v>
      </c>
      <c r="G74" s="335">
        <v>999815</v>
      </c>
      <c r="H74" s="336">
        <v>999815</v>
      </c>
      <c r="I74" s="336">
        <f>G74-H74</f>
        <v>0</v>
      </c>
      <c r="J74" s="336">
        <f t="shared" si="13"/>
        <v>0</v>
      </c>
      <c r="K74" s="337">
        <f t="shared" si="14"/>
        <v>0</v>
      </c>
      <c r="L74" s="335">
        <v>999943</v>
      </c>
      <c r="M74" s="336">
        <v>999943</v>
      </c>
      <c r="N74" s="336">
        <f>L74-M74</f>
        <v>0</v>
      </c>
      <c r="O74" s="336">
        <f t="shared" si="16"/>
        <v>0</v>
      </c>
      <c r="P74" s="337">
        <f t="shared" si="17"/>
        <v>0</v>
      </c>
      <c r="Q74" s="460"/>
    </row>
    <row r="75" spans="1:17" ht="15.75" customHeight="1">
      <c r="A75" s="271">
        <v>49</v>
      </c>
      <c r="B75" s="483" t="s">
        <v>60</v>
      </c>
      <c r="C75" s="330">
        <v>4902547</v>
      </c>
      <c r="D75" s="484" t="s">
        <v>12</v>
      </c>
      <c r="E75" s="321" t="s">
        <v>346</v>
      </c>
      <c r="F75" s="330">
        <v>100</v>
      </c>
      <c r="G75" s="335">
        <v>5885</v>
      </c>
      <c r="H75" s="336">
        <v>5885</v>
      </c>
      <c r="I75" s="336">
        <f t="shared" si="12"/>
        <v>0</v>
      </c>
      <c r="J75" s="336">
        <f t="shared" si="13"/>
        <v>0</v>
      </c>
      <c r="K75" s="337">
        <f t="shared" si="14"/>
        <v>0</v>
      </c>
      <c r="L75" s="335">
        <v>8891</v>
      </c>
      <c r="M75" s="336">
        <v>8891</v>
      </c>
      <c r="N75" s="336">
        <f t="shared" si="15"/>
        <v>0</v>
      </c>
      <c r="O75" s="336">
        <f t="shared" si="16"/>
        <v>0</v>
      </c>
      <c r="P75" s="337">
        <f t="shared" si="17"/>
        <v>0</v>
      </c>
      <c r="Q75" s="460"/>
    </row>
    <row r="76" spans="1:17" ht="15.75" customHeight="1">
      <c r="A76" s="271">
        <v>50</v>
      </c>
      <c r="B76" s="483" t="s">
        <v>61</v>
      </c>
      <c r="C76" s="330">
        <v>4902605</v>
      </c>
      <c r="D76" s="484" t="s">
        <v>12</v>
      </c>
      <c r="E76" s="321" t="s">
        <v>346</v>
      </c>
      <c r="F76" s="502">
        <v>1333.33</v>
      </c>
      <c r="G76" s="335">
        <v>0</v>
      </c>
      <c r="H76" s="336">
        <v>0</v>
      </c>
      <c r="I76" s="336">
        <f t="shared" si="12"/>
        <v>0</v>
      </c>
      <c r="J76" s="336">
        <f t="shared" si="13"/>
        <v>0</v>
      </c>
      <c r="K76" s="337">
        <f t="shared" si="14"/>
        <v>0</v>
      </c>
      <c r="L76" s="335">
        <v>0</v>
      </c>
      <c r="M76" s="336">
        <v>0</v>
      </c>
      <c r="N76" s="336">
        <f t="shared" si="15"/>
        <v>0</v>
      </c>
      <c r="O76" s="336">
        <f t="shared" si="16"/>
        <v>0</v>
      </c>
      <c r="P76" s="337">
        <f t="shared" si="17"/>
        <v>0</v>
      </c>
      <c r="Q76" s="493"/>
    </row>
    <row r="77" spans="1:17" ht="15.75" customHeight="1">
      <c r="A77" s="271"/>
      <c r="B77" s="483"/>
      <c r="C77" s="330">
        <v>4902548</v>
      </c>
      <c r="D77" s="484" t="s">
        <v>12</v>
      </c>
      <c r="E77" s="321" t="s">
        <v>346</v>
      </c>
      <c r="F77" s="502">
        <v>100</v>
      </c>
      <c r="G77" s="335">
        <v>0</v>
      </c>
      <c r="H77" s="336">
        <v>0</v>
      </c>
      <c r="I77" s="336">
        <f>G77-H77</f>
        <v>0</v>
      </c>
      <c r="J77" s="336">
        <f t="shared" si="13"/>
        <v>0</v>
      </c>
      <c r="K77" s="337">
        <f t="shared" si="14"/>
        <v>0</v>
      </c>
      <c r="L77" s="335">
        <v>0</v>
      </c>
      <c r="M77" s="336">
        <v>0</v>
      </c>
      <c r="N77" s="336">
        <f>L77-M77</f>
        <v>0</v>
      </c>
      <c r="O77" s="336">
        <f t="shared" si="16"/>
        <v>0</v>
      </c>
      <c r="P77" s="337">
        <f t="shared" si="17"/>
        <v>0</v>
      </c>
      <c r="Q77" s="493" t="s">
        <v>472</v>
      </c>
    </row>
    <row r="78" spans="1:17" ht="15.75" customHeight="1">
      <c r="A78" s="271">
        <v>51</v>
      </c>
      <c r="B78" s="483" t="s">
        <v>62</v>
      </c>
      <c r="C78" s="330">
        <v>5295190</v>
      </c>
      <c r="D78" s="484" t="s">
        <v>12</v>
      </c>
      <c r="E78" s="321" t="s">
        <v>346</v>
      </c>
      <c r="F78" s="330">
        <v>100</v>
      </c>
      <c r="G78" s="335">
        <v>1000113</v>
      </c>
      <c r="H78" s="336">
        <v>999946</v>
      </c>
      <c r="I78" s="336">
        <f t="shared" si="12"/>
        <v>167</v>
      </c>
      <c r="J78" s="336">
        <f t="shared" si="13"/>
        <v>16700</v>
      </c>
      <c r="K78" s="337">
        <f t="shared" si="14"/>
        <v>0.0167</v>
      </c>
      <c r="L78" s="335">
        <v>17203</v>
      </c>
      <c r="M78" s="336">
        <v>17161</v>
      </c>
      <c r="N78" s="336">
        <f t="shared" si="15"/>
        <v>42</v>
      </c>
      <c r="O78" s="336">
        <f t="shared" si="16"/>
        <v>4200</v>
      </c>
      <c r="P78" s="337">
        <f t="shared" si="17"/>
        <v>0.0042</v>
      </c>
      <c r="Q78" s="460"/>
    </row>
    <row r="79" spans="1:17" ht="15.75" customHeight="1">
      <c r="A79" s="271">
        <v>52</v>
      </c>
      <c r="B79" s="483" t="s">
        <v>63</v>
      </c>
      <c r="C79" s="330">
        <v>4902529</v>
      </c>
      <c r="D79" s="484" t="s">
        <v>12</v>
      </c>
      <c r="E79" s="321" t="s">
        <v>346</v>
      </c>
      <c r="F79" s="502">
        <v>44.44</v>
      </c>
      <c r="G79" s="335">
        <v>989588</v>
      </c>
      <c r="H79" s="336">
        <v>989591</v>
      </c>
      <c r="I79" s="336">
        <f t="shared" si="12"/>
        <v>-3</v>
      </c>
      <c r="J79" s="336">
        <f t="shared" si="13"/>
        <v>-133.32</v>
      </c>
      <c r="K79" s="337">
        <f t="shared" si="14"/>
        <v>-0.00013332</v>
      </c>
      <c r="L79" s="335">
        <v>305</v>
      </c>
      <c r="M79" s="336">
        <v>328</v>
      </c>
      <c r="N79" s="336">
        <f t="shared" si="15"/>
        <v>-23</v>
      </c>
      <c r="O79" s="336">
        <f t="shared" si="16"/>
        <v>-1022.1199999999999</v>
      </c>
      <c r="P79" s="337">
        <f t="shared" si="17"/>
        <v>-0.0010221199999999998</v>
      </c>
      <c r="Q79" s="493"/>
    </row>
    <row r="80" spans="1:17" ht="15.75" customHeight="1">
      <c r="A80" s="271"/>
      <c r="B80" s="298" t="s">
        <v>64</v>
      </c>
      <c r="C80" s="330"/>
      <c r="D80" s="345"/>
      <c r="E80" s="345"/>
      <c r="F80" s="330"/>
      <c r="G80" s="335"/>
      <c r="H80" s="336"/>
      <c r="I80" s="336"/>
      <c r="J80" s="336"/>
      <c r="K80" s="337"/>
      <c r="L80" s="335"/>
      <c r="M80" s="336"/>
      <c r="N80" s="336"/>
      <c r="O80" s="336"/>
      <c r="P80" s="337"/>
      <c r="Q80" s="460"/>
    </row>
    <row r="81" spans="1:17" s="739" customFormat="1" ht="15.75" customHeight="1">
      <c r="A81" s="870">
        <v>53</v>
      </c>
      <c r="B81" s="741" t="s">
        <v>65</v>
      </c>
      <c r="C81" s="742">
        <v>4865088</v>
      </c>
      <c r="D81" s="743" t="s">
        <v>12</v>
      </c>
      <c r="E81" s="734" t="s">
        <v>346</v>
      </c>
      <c r="F81" s="742">
        <v>166.66</v>
      </c>
      <c r="G81" s="735">
        <v>1421</v>
      </c>
      <c r="H81" s="736">
        <v>1422</v>
      </c>
      <c r="I81" s="736">
        <f>G81-H81</f>
        <v>-1</v>
      </c>
      <c r="J81" s="736">
        <f>$F81*I81</f>
        <v>-166.66</v>
      </c>
      <c r="K81" s="737">
        <f>J81/1000000</f>
        <v>-0.00016666</v>
      </c>
      <c r="L81" s="735">
        <v>1879</v>
      </c>
      <c r="M81" s="736">
        <v>1879</v>
      </c>
      <c r="N81" s="736">
        <f>L81-M81</f>
        <v>0</v>
      </c>
      <c r="O81" s="736">
        <f>$F81*N81</f>
        <v>0</v>
      </c>
      <c r="P81" s="737">
        <f>O81/1000000</f>
        <v>0</v>
      </c>
      <c r="Q81" s="853"/>
    </row>
    <row r="82" spans="1:17" ht="15.75" customHeight="1">
      <c r="A82" s="271">
        <v>54</v>
      </c>
      <c r="B82" s="483" t="s">
        <v>66</v>
      </c>
      <c r="C82" s="330">
        <v>4902579</v>
      </c>
      <c r="D82" s="484" t="s">
        <v>12</v>
      </c>
      <c r="E82" s="321" t="s">
        <v>346</v>
      </c>
      <c r="F82" s="330">
        <v>500</v>
      </c>
      <c r="G82" s="335">
        <v>999833</v>
      </c>
      <c r="H82" s="336">
        <v>999834</v>
      </c>
      <c r="I82" s="336">
        <f>G82-H82</f>
        <v>-1</v>
      </c>
      <c r="J82" s="336">
        <f>$F82*I82</f>
        <v>-500</v>
      </c>
      <c r="K82" s="337">
        <f>J82/1000000</f>
        <v>-0.0005</v>
      </c>
      <c r="L82" s="335">
        <v>534</v>
      </c>
      <c r="M82" s="336">
        <v>540</v>
      </c>
      <c r="N82" s="336">
        <f>L82-M82</f>
        <v>-6</v>
      </c>
      <c r="O82" s="336">
        <f>$F82*N82</f>
        <v>-3000</v>
      </c>
      <c r="P82" s="337">
        <f>O82/1000000</f>
        <v>-0.003</v>
      </c>
      <c r="Q82" s="460"/>
    </row>
    <row r="83" spans="1:17" ht="15.75" customHeight="1">
      <c r="A83" s="271">
        <v>55</v>
      </c>
      <c r="B83" s="483" t="s">
        <v>67</v>
      </c>
      <c r="C83" s="330">
        <v>4902585</v>
      </c>
      <c r="D83" s="484" t="s">
        <v>12</v>
      </c>
      <c r="E83" s="321" t="s">
        <v>346</v>
      </c>
      <c r="F83" s="502">
        <v>666.67</v>
      </c>
      <c r="G83" s="335">
        <v>1189</v>
      </c>
      <c r="H83" s="336">
        <v>1154</v>
      </c>
      <c r="I83" s="336">
        <f>G83-H83</f>
        <v>35</v>
      </c>
      <c r="J83" s="336">
        <f>$F83*I83</f>
        <v>23333.449999999997</v>
      </c>
      <c r="K83" s="337">
        <f>J83/1000000</f>
        <v>0.02333345</v>
      </c>
      <c r="L83" s="335">
        <v>128</v>
      </c>
      <c r="M83" s="336">
        <v>126</v>
      </c>
      <c r="N83" s="336">
        <f>L83-M83</f>
        <v>2</v>
      </c>
      <c r="O83" s="336">
        <f>$F83*N83</f>
        <v>1333.34</v>
      </c>
      <c r="P83" s="337">
        <f>O83/1000000</f>
        <v>0.00133334</v>
      </c>
      <c r="Q83" s="460"/>
    </row>
    <row r="84" spans="1:17" ht="15.75" customHeight="1">
      <c r="A84" s="271">
        <v>56</v>
      </c>
      <c r="B84" s="483" t="s">
        <v>68</v>
      </c>
      <c r="C84" s="330">
        <v>4865072</v>
      </c>
      <c r="D84" s="484" t="s">
        <v>12</v>
      </c>
      <c r="E84" s="321" t="s">
        <v>346</v>
      </c>
      <c r="F84" s="502">
        <v>666.6666666666666</v>
      </c>
      <c r="G84" s="335">
        <v>4075</v>
      </c>
      <c r="H84" s="336">
        <v>4071</v>
      </c>
      <c r="I84" s="336">
        <f>G84-H84</f>
        <v>4</v>
      </c>
      <c r="J84" s="336">
        <f>$F84*I84</f>
        <v>2666.6666666666665</v>
      </c>
      <c r="K84" s="337">
        <f>J84/1000000</f>
        <v>0.0026666666666666666</v>
      </c>
      <c r="L84" s="335">
        <v>1431</v>
      </c>
      <c r="M84" s="336">
        <v>1431</v>
      </c>
      <c r="N84" s="336">
        <f>L84-M84</f>
        <v>0</v>
      </c>
      <c r="O84" s="336">
        <f>$F84*N84</f>
        <v>0</v>
      </c>
      <c r="P84" s="337">
        <f>O84/1000000</f>
        <v>0</v>
      </c>
      <c r="Q84" s="460"/>
    </row>
    <row r="85" spans="2:17" ht="15.75" customHeight="1">
      <c r="B85" s="298" t="s">
        <v>70</v>
      </c>
      <c r="C85" s="330"/>
      <c r="D85" s="345"/>
      <c r="E85" s="345"/>
      <c r="F85" s="330"/>
      <c r="G85" s="335"/>
      <c r="H85" s="336"/>
      <c r="I85" s="336"/>
      <c r="J85" s="336"/>
      <c r="K85" s="337"/>
      <c r="L85" s="335"/>
      <c r="M85" s="336"/>
      <c r="N85" s="336"/>
      <c r="O85" s="336"/>
      <c r="P85" s="337"/>
      <c r="Q85" s="460"/>
    </row>
    <row r="86" spans="1:17" ht="15.75" customHeight="1">
      <c r="A86" s="271">
        <v>57</v>
      </c>
      <c r="B86" s="483" t="s">
        <v>63</v>
      </c>
      <c r="C86" s="330">
        <v>4902568</v>
      </c>
      <c r="D86" s="484" t="s">
        <v>12</v>
      </c>
      <c r="E86" s="321" t="s">
        <v>346</v>
      </c>
      <c r="F86" s="330">
        <v>100</v>
      </c>
      <c r="G86" s="335">
        <v>997238</v>
      </c>
      <c r="H86" s="336">
        <v>997270</v>
      </c>
      <c r="I86" s="336">
        <f>G86-H86</f>
        <v>-32</v>
      </c>
      <c r="J86" s="336">
        <f>$F86*I86</f>
        <v>-3200</v>
      </c>
      <c r="K86" s="337">
        <f>J86/1000000</f>
        <v>-0.0032</v>
      </c>
      <c r="L86" s="335">
        <v>2191</v>
      </c>
      <c r="M86" s="336">
        <v>2299</v>
      </c>
      <c r="N86" s="336">
        <f>L86-M86</f>
        <v>-108</v>
      </c>
      <c r="O86" s="336">
        <f>$F86*N86</f>
        <v>-10800</v>
      </c>
      <c r="P86" s="337">
        <f>O86/1000000</f>
        <v>-0.0108</v>
      </c>
      <c r="Q86" s="472"/>
    </row>
    <row r="87" spans="1:17" ht="15.75" customHeight="1">
      <c r="A87" s="271">
        <v>58</v>
      </c>
      <c r="B87" s="483" t="s">
        <v>71</v>
      </c>
      <c r="C87" s="330">
        <v>4902549</v>
      </c>
      <c r="D87" s="484" t="s">
        <v>12</v>
      </c>
      <c r="E87" s="321" t="s">
        <v>346</v>
      </c>
      <c r="F87" s="330">
        <v>100</v>
      </c>
      <c r="G87" s="335">
        <v>999748</v>
      </c>
      <c r="H87" s="336">
        <v>999748</v>
      </c>
      <c r="I87" s="336">
        <f>G87-H87</f>
        <v>0</v>
      </c>
      <c r="J87" s="336">
        <f>$F87*I87</f>
        <v>0</v>
      </c>
      <c r="K87" s="337">
        <f>J87/1000000</f>
        <v>0</v>
      </c>
      <c r="L87" s="335">
        <v>999983</v>
      </c>
      <c r="M87" s="336">
        <v>999983</v>
      </c>
      <c r="N87" s="336">
        <f>L87-M87</f>
        <v>0</v>
      </c>
      <c r="O87" s="336">
        <f>$F87*N87</f>
        <v>0</v>
      </c>
      <c r="P87" s="337">
        <f>O87/1000000</f>
        <v>0</v>
      </c>
      <c r="Q87" s="472"/>
    </row>
    <row r="88" spans="1:17" s="739" customFormat="1" ht="15.75" customHeight="1">
      <c r="A88" s="870">
        <v>59</v>
      </c>
      <c r="B88" s="741" t="s">
        <v>84</v>
      </c>
      <c r="C88" s="742">
        <v>4902527</v>
      </c>
      <c r="D88" s="743" t="s">
        <v>12</v>
      </c>
      <c r="E88" s="734" t="s">
        <v>346</v>
      </c>
      <c r="F88" s="742">
        <v>100</v>
      </c>
      <c r="G88" s="735">
        <v>225</v>
      </c>
      <c r="H88" s="736">
        <v>230</v>
      </c>
      <c r="I88" s="736">
        <f>G88-H88</f>
        <v>-5</v>
      </c>
      <c r="J88" s="736">
        <f>$F88*I88</f>
        <v>-500</v>
      </c>
      <c r="K88" s="737">
        <f>J88/1000000</f>
        <v>-0.0005</v>
      </c>
      <c r="L88" s="735">
        <v>999991</v>
      </c>
      <c r="M88" s="736">
        <v>999999</v>
      </c>
      <c r="N88" s="736">
        <f>L88-M88</f>
        <v>-8</v>
      </c>
      <c r="O88" s="736">
        <f>$F88*N88</f>
        <v>-800</v>
      </c>
      <c r="P88" s="737">
        <f>O88/1000000</f>
        <v>-0.0008</v>
      </c>
      <c r="Q88" s="738"/>
    </row>
    <row r="89" spans="1:17" ht="15.75" customHeight="1">
      <c r="A89" s="271">
        <v>60</v>
      </c>
      <c r="B89" s="483" t="s">
        <v>72</v>
      </c>
      <c r="C89" s="330">
        <v>4902578</v>
      </c>
      <c r="D89" s="484" t="s">
        <v>12</v>
      </c>
      <c r="E89" s="321" t="s">
        <v>346</v>
      </c>
      <c r="F89" s="330">
        <v>100</v>
      </c>
      <c r="G89" s="335">
        <v>999885</v>
      </c>
      <c r="H89" s="336">
        <v>999912</v>
      </c>
      <c r="I89" s="336">
        <f>G89-H89</f>
        <v>-27</v>
      </c>
      <c r="J89" s="336">
        <f>$F89*I89</f>
        <v>-2700</v>
      </c>
      <c r="K89" s="337">
        <f>J89/1000000</f>
        <v>-0.0027</v>
      </c>
      <c r="L89" s="335">
        <v>999985</v>
      </c>
      <c r="M89" s="336">
        <v>999985</v>
      </c>
      <c r="N89" s="336">
        <f>L89-M89</f>
        <v>0</v>
      </c>
      <c r="O89" s="336">
        <f>$F89*N89</f>
        <v>0</v>
      </c>
      <c r="P89" s="337">
        <f>O89/1000000</f>
        <v>0</v>
      </c>
      <c r="Q89" s="491"/>
    </row>
    <row r="90" spans="1:17" ht="15.75" customHeight="1">
      <c r="A90" s="272">
        <v>61</v>
      </c>
      <c r="B90" s="483" t="s">
        <v>73</v>
      </c>
      <c r="C90" s="330">
        <v>4902538</v>
      </c>
      <c r="D90" s="484" t="s">
        <v>12</v>
      </c>
      <c r="E90" s="321" t="s">
        <v>346</v>
      </c>
      <c r="F90" s="330">
        <v>100</v>
      </c>
      <c r="G90" s="335">
        <v>999762</v>
      </c>
      <c r="H90" s="336">
        <v>999762</v>
      </c>
      <c r="I90" s="336">
        <f>G90-H90</f>
        <v>0</v>
      </c>
      <c r="J90" s="336">
        <f>$F90*I90</f>
        <v>0</v>
      </c>
      <c r="K90" s="337">
        <f>J90/1000000</f>
        <v>0</v>
      </c>
      <c r="L90" s="335">
        <v>999987</v>
      </c>
      <c r="M90" s="336">
        <v>999987</v>
      </c>
      <c r="N90" s="336">
        <f>L90-M90</f>
        <v>0</v>
      </c>
      <c r="O90" s="336">
        <f>$F90*N90</f>
        <v>0</v>
      </c>
      <c r="P90" s="337">
        <f>O90/1000000</f>
        <v>0</v>
      </c>
      <c r="Q90" s="460"/>
    </row>
    <row r="91" spans="2:17" ht="15.75" customHeight="1">
      <c r="B91" s="298" t="s">
        <v>74</v>
      </c>
      <c r="C91" s="330"/>
      <c r="D91" s="345"/>
      <c r="E91" s="345"/>
      <c r="F91" s="330"/>
      <c r="G91" s="335"/>
      <c r="H91" s="336"/>
      <c r="I91" s="336"/>
      <c r="J91" s="336"/>
      <c r="K91" s="337"/>
      <c r="L91" s="335"/>
      <c r="M91" s="336"/>
      <c r="N91" s="336"/>
      <c r="O91" s="336"/>
      <c r="P91" s="337"/>
      <c r="Q91" s="460"/>
    </row>
    <row r="92" spans="1:17" ht="15.75" customHeight="1">
      <c r="A92" s="271">
        <v>62</v>
      </c>
      <c r="B92" s="483" t="s">
        <v>75</v>
      </c>
      <c r="C92" s="330">
        <v>4902540</v>
      </c>
      <c r="D92" s="484" t="s">
        <v>12</v>
      </c>
      <c r="E92" s="321" t="s">
        <v>346</v>
      </c>
      <c r="F92" s="330">
        <v>100</v>
      </c>
      <c r="G92" s="335">
        <v>2710</v>
      </c>
      <c r="H92" s="336">
        <v>2560</v>
      </c>
      <c r="I92" s="336">
        <f>G92-H92</f>
        <v>150</v>
      </c>
      <c r="J92" s="336">
        <f>$F92*I92</f>
        <v>15000</v>
      </c>
      <c r="K92" s="337">
        <f>J92/1000000</f>
        <v>0.015</v>
      </c>
      <c r="L92" s="335">
        <v>10334</v>
      </c>
      <c r="M92" s="336">
        <v>10140</v>
      </c>
      <c r="N92" s="336">
        <f>L92-M92</f>
        <v>194</v>
      </c>
      <c r="O92" s="336">
        <f>$F92*N92</f>
        <v>19400</v>
      </c>
      <c r="P92" s="337">
        <f>O92/1000000</f>
        <v>0.0194</v>
      </c>
      <c r="Q92" s="472"/>
    </row>
    <row r="93" spans="1:17" s="739" customFormat="1" ht="15.75" customHeight="1">
      <c r="A93" s="740">
        <v>63</v>
      </c>
      <c r="B93" s="741" t="s">
        <v>76</v>
      </c>
      <c r="C93" s="742">
        <v>4902520</v>
      </c>
      <c r="D93" s="743" t="s">
        <v>12</v>
      </c>
      <c r="E93" s="734" t="s">
        <v>346</v>
      </c>
      <c r="F93" s="742">
        <v>100</v>
      </c>
      <c r="G93" s="735">
        <v>3066</v>
      </c>
      <c r="H93" s="736">
        <v>2649</v>
      </c>
      <c r="I93" s="736">
        <f>G93-H93</f>
        <v>417</v>
      </c>
      <c r="J93" s="736">
        <f>$F93*I93</f>
        <v>41700</v>
      </c>
      <c r="K93" s="737">
        <f>J93/1000000</f>
        <v>0.0417</v>
      </c>
      <c r="L93" s="735">
        <v>302</v>
      </c>
      <c r="M93" s="736">
        <v>264</v>
      </c>
      <c r="N93" s="736">
        <f>L93-M93</f>
        <v>38</v>
      </c>
      <c r="O93" s="736">
        <f>$F93*N93</f>
        <v>3800</v>
      </c>
      <c r="P93" s="737">
        <f>O93/1000000</f>
        <v>0.0038</v>
      </c>
      <c r="Q93" s="738"/>
    </row>
    <row r="94" spans="1:17" ht="15.75" customHeight="1">
      <c r="A94" s="271">
        <v>64</v>
      </c>
      <c r="B94" s="483" t="s">
        <v>77</v>
      </c>
      <c r="C94" s="330">
        <v>4902536</v>
      </c>
      <c r="D94" s="484" t="s">
        <v>12</v>
      </c>
      <c r="E94" s="321" t="s">
        <v>346</v>
      </c>
      <c r="F94" s="330">
        <v>100</v>
      </c>
      <c r="G94" s="335">
        <v>17404</v>
      </c>
      <c r="H94" s="336">
        <v>16664</v>
      </c>
      <c r="I94" s="336">
        <f>G94-H94</f>
        <v>740</v>
      </c>
      <c r="J94" s="336">
        <f>$F94*I94</f>
        <v>74000</v>
      </c>
      <c r="K94" s="337">
        <f>J94/1000000</f>
        <v>0.074</v>
      </c>
      <c r="L94" s="335">
        <v>5652</v>
      </c>
      <c r="M94" s="336">
        <v>5528</v>
      </c>
      <c r="N94" s="336">
        <f>L94-M94</f>
        <v>124</v>
      </c>
      <c r="O94" s="336">
        <f>$F94*N94</f>
        <v>12400</v>
      </c>
      <c r="P94" s="337">
        <f>O94/1000000</f>
        <v>0.0124</v>
      </c>
      <c r="Q94" s="472"/>
    </row>
    <row r="95" spans="1:17" ht="15.75" customHeight="1">
      <c r="A95" s="462"/>
      <c r="B95" s="298" t="s">
        <v>32</v>
      </c>
      <c r="C95" s="330"/>
      <c r="D95" s="345"/>
      <c r="E95" s="345"/>
      <c r="F95" s="330"/>
      <c r="G95" s="335"/>
      <c r="H95" s="336"/>
      <c r="I95" s="336"/>
      <c r="J95" s="336"/>
      <c r="K95" s="337"/>
      <c r="L95" s="335"/>
      <c r="M95" s="336"/>
      <c r="N95" s="336"/>
      <c r="O95" s="336"/>
      <c r="P95" s="337"/>
      <c r="Q95" s="460"/>
    </row>
    <row r="96" spans="1:17" s="739" customFormat="1" ht="15.75" customHeight="1">
      <c r="A96" s="740">
        <v>65</v>
      </c>
      <c r="B96" s="741" t="s">
        <v>69</v>
      </c>
      <c r="C96" s="742">
        <v>4864797</v>
      </c>
      <c r="D96" s="743" t="s">
        <v>12</v>
      </c>
      <c r="E96" s="734" t="s">
        <v>346</v>
      </c>
      <c r="F96" s="742">
        <v>100</v>
      </c>
      <c r="G96" s="735">
        <v>19970</v>
      </c>
      <c r="H96" s="736">
        <v>17643</v>
      </c>
      <c r="I96" s="736">
        <f>G96-H96</f>
        <v>2327</v>
      </c>
      <c r="J96" s="736">
        <f>$F96*I96</f>
        <v>232700</v>
      </c>
      <c r="K96" s="737">
        <f>J96/1000000</f>
        <v>0.2327</v>
      </c>
      <c r="L96" s="735">
        <v>1781</v>
      </c>
      <c r="M96" s="736">
        <v>1781</v>
      </c>
      <c r="N96" s="736">
        <f>L96-M96</f>
        <v>0</v>
      </c>
      <c r="O96" s="736">
        <f>$F96*N96</f>
        <v>0</v>
      </c>
      <c r="P96" s="737">
        <f>O96/1000000</f>
        <v>0</v>
      </c>
      <c r="Q96" s="738"/>
    </row>
    <row r="97" spans="1:17" ht="15.75" customHeight="1">
      <c r="A97" s="463">
        <v>66</v>
      </c>
      <c r="B97" s="483" t="s">
        <v>242</v>
      </c>
      <c r="C97" s="330">
        <v>4865086</v>
      </c>
      <c r="D97" s="484" t="s">
        <v>12</v>
      </c>
      <c r="E97" s="321" t="s">
        <v>346</v>
      </c>
      <c r="F97" s="330">
        <v>100</v>
      </c>
      <c r="G97" s="335">
        <v>25416</v>
      </c>
      <c r="H97" s="336">
        <v>25416</v>
      </c>
      <c r="I97" s="336">
        <f>G97-H97</f>
        <v>0</v>
      </c>
      <c r="J97" s="336">
        <f>$F97*I97</f>
        <v>0</v>
      </c>
      <c r="K97" s="337">
        <f>J97/1000000</f>
        <v>0</v>
      </c>
      <c r="L97" s="335">
        <v>51316</v>
      </c>
      <c r="M97" s="336">
        <v>51320</v>
      </c>
      <c r="N97" s="336">
        <f>L97-M97</f>
        <v>-4</v>
      </c>
      <c r="O97" s="336">
        <f>$F97*N97</f>
        <v>-400</v>
      </c>
      <c r="P97" s="337">
        <f>O97/1000000</f>
        <v>-0.0004</v>
      </c>
      <c r="Q97" s="460"/>
    </row>
    <row r="98" spans="1:17" ht="15.75" customHeight="1">
      <c r="A98" s="463">
        <v>67</v>
      </c>
      <c r="B98" s="483" t="s">
        <v>82</v>
      </c>
      <c r="C98" s="330">
        <v>4902528</v>
      </c>
      <c r="D98" s="484" t="s">
        <v>12</v>
      </c>
      <c r="E98" s="321" t="s">
        <v>346</v>
      </c>
      <c r="F98" s="330">
        <v>-300</v>
      </c>
      <c r="G98" s="335">
        <v>15</v>
      </c>
      <c r="H98" s="336">
        <v>15</v>
      </c>
      <c r="I98" s="336">
        <f>G98-H98</f>
        <v>0</v>
      </c>
      <c r="J98" s="336">
        <f>$F98*I98</f>
        <v>0</v>
      </c>
      <c r="K98" s="337">
        <f>J98/1000000</f>
        <v>0</v>
      </c>
      <c r="L98" s="335">
        <v>468</v>
      </c>
      <c r="M98" s="336">
        <v>469</v>
      </c>
      <c r="N98" s="336">
        <f>L98-M98</f>
        <v>-1</v>
      </c>
      <c r="O98" s="336">
        <f>$F98*N98</f>
        <v>300</v>
      </c>
      <c r="P98" s="337">
        <f>O98/1000000</f>
        <v>0.0003</v>
      </c>
      <c r="Q98" s="472"/>
    </row>
    <row r="99" spans="2:17" ht="15.75" customHeight="1">
      <c r="B99" s="340" t="s">
        <v>78</v>
      </c>
      <c r="C99" s="329"/>
      <c r="D99" s="342"/>
      <c r="E99" s="342"/>
      <c r="F99" s="329"/>
      <c r="G99" s="335"/>
      <c r="H99" s="336"/>
      <c r="I99" s="336"/>
      <c r="J99" s="336"/>
      <c r="K99" s="337"/>
      <c r="L99" s="335"/>
      <c r="M99" s="336"/>
      <c r="N99" s="336"/>
      <c r="O99" s="336"/>
      <c r="P99" s="337"/>
      <c r="Q99" s="460"/>
    </row>
    <row r="100" spans="1:17" ht="16.5">
      <c r="A100" s="463">
        <v>68</v>
      </c>
      <c r="B100" s="508" t="s">
        <v>79</v>
      </c>
      <c r="C100" s="329">
        <v>4902577</v>
      </c>
      <c r="D100" s="342" t="s">
        <v>12</v>
      </c>
      <c r="E100" s="321" t="s">
        <v>346</v>
      </c>
      <c r="F100" s="329">
        <v>-400</v>
      </c>
      <c r="G100" s="335">
        <v>995611</v>
      </c>
      <c r="H100" s="336">
        <v>995611</v>
      </c>
      <c r="I100" s="336">
        <f>G100-H100</f>
        <v>0</v>
      </c>
      <c r="J100" s="336">
        <f>$F100*I100</f>
        <v>0</v>
      </c>
      <c r="K100" s="337">
        <f>J100/1000000</f>
        <v>0</v>
      </c>
      <c r="L100" s="335">
        <v>86</v>
      </c>
      <c r="M100" s="336">
        <v>86</v>
      </c>
      <c r="N100" s="336">
        <f>L100-M100</f>
        <v>0</v>
      </c>
      <c r="O100" s="336">
        <f>$F100*N100</f>
        <v>0</v>
      </c>
      <c r="P100" s="337">
        <f>O100/1000000</f>
        <v>0</v>
      </c>
      <c r="Q100" s="509"/>
    </row>
    <row r="101" spans="1:17" ht="16.5">
      <c r="A101" s="463">
        <v>69</v>
      </c>
      <c r="B101" s="508" t="s">
        <v>80</v>
      </c>
      <c r="C101" s="329">
        <v>4902525</v>
      </c>
      <c r="D101" s="342" t="s">
        <v>12</v>
      </c>
      <c r="E101" s="321" t="s">
        <v>346</v>
      </c>
      <c r="F101" s="329">
        <v>400</v>
      </c>
      <c r="G101" s="335">
        <v>999989</v>
      </c>
      <c r="H101" s="336">
        <v>999989</v>
      </c>
      <c r="I101" s="336">
        <f>G101-H101</f>
        <v>0</v>
      </c>
      <c r="J101" s="336">
        <f>$F101*I101</f>
        <v>0</v>
      </c>
      <c r="K101" s="337">
        <f>J101/1000000</f>
        <v>0</v>
      </c>
      <c r="L101" s="335">
        <v>999705</v>
      </c>
      <c r="M101" s="336">
        <v>999705</v>
      </c>
      <c r="N101" s="336">
        <f>L101-M101</f>
        <v>0</v>
      </c>
      <c r="O101" s="336">
        <f>$F101*N101</f>
        <v>0</v>
      </c>
      <c r="P101" s="337">
        <f>O101/1000000</f>
        <v>0</v>
      </c>
      <c r="Q101" s="472"/>
    </row>
    <row r="102" spans="2:17" ht="16.5">
      <c r="B102" s="298" t="s">
        <v>385</v>
      </c>
      <c r="C102" s="329"/>
      <c r="D102" s="342"/>
      <c r="E102" s="321"/>
      <c r="F102" s="329"/>
      <c r="G102" s="335"/>
      <c r="H102" s="336"/>
      <c r="I102" s="336"/>
      <c r="J102" s="336"/>
      <c r="K102" s="337"/>
      <c r="L102" s="335"/>
      <c r="M102" s="336"/>
      <c r="N102" s="336"/>
      <c r="O102" s="336"/>
      <c r="P102" s="337"/>
      <c r="Q102" s="460"/>
    </row>
    <row r="103" spans="1:17" ht="18">
      <c r="A103" s="463">
        <v>70</v>
      </c>
      <c r="B103" s="483" t="s">
        <v>391</v>
      </c>
      <c r="C103" s="307">
        <v>4864983</v>
      </c>
      <c r="D103" s="123" t="s">
        <v>12</v>
      </c>
      <c r="E103" s="95" t="s">
        <v>346</v>
      </c>
      <c r="F103" s="409">
        <v>800</v>
      </c>
      <c r="G103" s="335">
        <v>996994</v>
      </c>
      <c r="H103" s="336">
        <v>997405</v>
      </c>
      <c r="I103" s="316">
        <f>G103-H103</f>
        <v>-411</v>
      </c>
      <c r="J103" s="316">
        <f>$F103*I103</f>
        <v>-328800</v>
      </c>
      <c r="K103" s="316">
        <f>J103/1000000</f>
        <v>-0.3288</v>
      </c>
      <c r="L103" s="335">
        <v>999998</v>
      </c>
      <c r="M103" s="336">
        <v>999998</v>
      </c>
      <c r="N103" s="316">
        <f>L103-M103</f>
        <v>0</v>
      </c>
      <c r="O103" s="316">
        <f>$F103*N103</f>
        <v>0</v>
      </c>
      <c r="P103" s="316">
        <f>O103/1000000</f>
        <v>0</v>
      </c>
      <c r="Q103" s="460"/>
    </row>
    <row r="104" spans="1:17" ht="18">
      <c r="A104" s="463">
        <v>71</v>
      </c>
      <c r="B104" s="483" t="s">
        <v>401</v>
      </c>
      <c r="C104" s="307">
        <v>4864950</v>
      </c>
      <c r="D104" s="123" t="s">
        <v>12</v>
      </c>
      <c r="E104" s="95" t="s">
        <v>346</v>
      </c>
      <c r="F104" s="409">
        <v>2000</v>
      </c>
      <c r="G104" s="335">
        <v>86</v>
      </c>
      <c r="H104" s="336">
        <v>167</v>
      </c>
      <c r="I104" s="316">
        <f>G104-H104</f>
        <v>-81</v>
      </c>
      <c r="J104" s="316">
        <f>$F104*I104</f>
        <v>-162000</v>
      </c>
      <c r="K104" s="316">
        <f>J104/1000000</f>
        <v>-0.162</v>
      </c>
      <c r="L104" s="335">
        <v>1096</v>
      </c>
      <c r="M104" s="336">
        <v>1096</v>
      </c>
      <c r="N104" s="316">
        <f>L104-M104</f>
        <v>0</v>
      </c>
      <c r="O104" s="316">
        <f>$F104*N104</f>
        <v>0</v>
      </c>
      <c r="P104" s="316">
        <f>O104/1000000</f>
        <v>0</v>
      </c>
      <c r="Q104" s="460"/>
    </row>
    <row r="105" spans="2:17" ht="18">
      <c r="B105" s="298" t="s">
        <v>415</v>
      </c>
      <c r="C105" s="307"/>
      <c r="D105" s="123"/>
      <c r="E105" s="95"/>
      <c r="F105" s="329"/>
      <c r="G105" s="335"/>
      <c r="H105" s="336"/>
      <c r="I105" s="316"/>
      <c r="J105" s="316"/>
      <c r="K105" s="316"/>
      <c r="L105" s="335"/>
      <c r="M105" s="336"/>
      <c r="N105" s="316"/>
      <c r="O105" s="316"/>
      <c r="P105" s="316"/>
      <c r="Q105" s="460"/>
    </row>
    <row r="106" spans="1:17" ht="18">
      <c r="A106" s="463">
        <v>72</v>
      </c>
      <c r="B106" s="483" t="s">
        <v>416</v>
      </c>
      <c r="C106" s="307">
        <v>4864810</v>
      </c>
      <c r="D106" s="123" t="s">
        <v>12</v>
      </c>
      <c r="E106" s="95" t="s">
        <v>346</v>
      </c>
      <c r="F106" s="409">
        <v>100</v>
      </c>
      <c r="G106" s="335">
        <v>994888</v>
      </c>
      <c r="H106" s="336">
        <v>995700</v>
      </c>
      <c r="I106" s="336">
        <f>G106-H106</f>
        <v>-812</v>
      </c>
      <c r="J106" s="336">
        <f>$F106*I106</f>
        <v>-81200</v>
      </c>
      <c r="K106" s="337">
        <f>J106/1000000</f>
        <v>-0.0812</v>
      </c>
      <c r="L106" s="335">
        <v>999834</v>
      </c>
      <c r="M106" s="336">
        <v>999834</v>
      </c>
      <c r="N106" s="336">
        <f>L106-M106</f>
        <v>0</v>
      </c>
      <c r="O106" s="336">
        <f>$F106*N106</f>
        <v>0</v>
      </c>
      <c r="P106" s="337">
        <f>O106/1000000</f>
        <v>0</v>
      </c>
      <c r="Q106" s="460"/>
    </row>
    <row r="107" spans="1:17" s="835" customFormat="1" ht="18">
      <c r="A107" s="834">
        <v>73</v>
      </c>
      <c r="B107" s="873" t="s">
        <v>417</v>
      </c>
      <c r="C107" s="744">
        <v>4864901</v>
      </c>
      <c r="D107" s="750" t="s">
        <v>12</v>
      </c>
      <c r="E107" s="751" t="s">
        <v>346</v>
      </c>
      <c r="F107" s="732">
        <v>250</v>
      </c>
      <c r="G107" s="335">
        <v>998776</v>
      </c>
      <c r="H107" s="736">
        <v>998512</v>
      </c>
      <c r="I107" s="753">
        <f>G107-H107</f>
        <v>264</v>
      </c>
      <c r="J107" s="753">
        <f>$F107*I107</f>
        <v>66000</v>
      </c>
      <c r="K107" s="753">
        <f>J107/1000000</f>
        <v>0.066</v>
      </c>
      <c r="L107" s="335">
        <v>132</v>
      </c>
      <c r="M107" s="736">
        <v>132</v>
      </c>
      <c r="N107" s="753">
        <f>L107-M107</f>
        <v>0</v>
      </c>
      <c r="O107" s="753">
        <f>$F107*N107</f>
        <v>0</v>
      </c>
      <c r="P107" s="753">
        <f>O107/1000000</f>
        <v>0</v>
      </c>
      <c r="Q107" s="460"/>
    </row>
    <row r="108" spans="1:17" s="835" customFormat="1" ht="18">
      <c r="A108" s="834"/>
      <c r="B108" s="341" t="s">
        <v>460</v>
      </c>
      <c r="C108" s="744"/>
      <c r="D108" s="750"/>
      <c r="E108" s="751"/>
      <c r="F108" s="732"/>
      <c r="G108" s="335"/>
      <c r="H108" s="736"/>
      <c r="I108" s="753"/>
      <c r="J108" s="753"/>
      <c r="K108" s="753"/>
      <c r="L108" s="335"/>
      <c r="M108" s="736"/>
      <c r="N108" s="753"/>
      <c r="O108" s="753"/>
      <c r="P108" s="753"/>
      <c r="Q108" s="460"/>
    </row>
    <row r="109" spans="1:17" s="835" customFormat="1" ht="18">
      <c r="A109" s="834">
        <v>74</v>
      </c>
      <c r="B109" s="873" t="s">
        <v>466</v>
      </c>
      <c r="C109" s="744">
        <v>4864960</v>
      </c>
      <c r="D109" s="123" t="s">
        <v>12</v>
      </c>
      <c r="E109" s="95" t="s">
        <v>346</v>
      </c>
      <c r="F109" s="732">
        <v>1000</v>
      </c>
      <c r="G109" s="335">
        <v>998561</v>
      </c>
      <c r="H109" s="336">
        <v>998801</v>
      </c>
      <c r="I109" s="336">
        <f>G109-H109</f>
        <v>-240</v>
      </c>
      <c r="J109" s="336">
        <f>$F109*I109</f>
        <v>-240000</v>
      </c>
      <c r="K109" s="337">
        <f>J109/1000000</f>
        <v>-0.24</v>
      </c>
      <c r="L109" s="335">
        <v>848</v>
      </c>
      <c r="M109" s="336">
        <v>242</v>
      </c>
      <c r="N109" s="336">
        <f>L109-M109</f>
        <v>606</v>
      </c>
      <c r="O109" s="336">
        <f>$F109*N109</f>
        <v>606000</v>
      </c>
      <c r="P109" s="337">
        <f>O109/1000000</f>
        <v>0.606</v>
      </c>
      <c r="Q109" s="460"/>
    </row>
    <row r="110" spans="1:17" ht="18">
      <c r="A110" s="359">
        <v>75</v>
      </c>
      <c r="B110" s="730" t="s">
        <v>467</v>
      </c>
      <c r="C110" s="307">
        <v>5128441</v>
      </c>
      <c r="D110" s="123" t="s">
        <v>12</v>
      </c>
      <c r="E110" s="95" t="s">
        <v>346</v>
      </c>
      <c r="F110" s="561">
        <v>750</v>
      </c>
      <c r="G110" s="335">
        <v>63</v>
      </c>
      <c r="H110" s="336">
        <v>124</v>
      </c>
      <c r="I110" s="336">
        <f>G110-H110</f>
        <v>-61</v>
      </c>
      <c r="J110" s="336">
        <f>$F110*I110</f>
        <v>-45750</v>
      </c>
      <c r="K110" s="337">
        <f>J110/1000000</f>
        <v>-0.04575</v>
      </c>
      <c r="L110" s="335">
        <v>31</v>
      </c>
      <c r="M110" s="336">
        <v>28</v>
      </c>
      <c r="N110" s="336">
        <f>L110-M110</f>
        <v>3</v>
      </c>
      <c r="O110" s="336">
        <f>$F110*N110</f>
        <v>2250</v>
      </c>
      <c r="P110" s="337">
        <f>O110/1000000</f>
        <v>0.00225</v>
      </c>
      <c r="Q110" s="460"/>
    </row>
    <row r="111" spans="2:17" s="500" customFormat="1" ht="15.75" thickBot="1">
      <c r="B111" s="836"/>
      <c r="G111" s="458"/>
      <c r="H111" s="833"/>
      <c r="I111" s="833"/>
      <c r="J111" s="833"/>
      <c r="K111" s="833"/>
      <c r="L111" s="458"/>
      <c r="M111" s="833"/>
      <c r="N111" s="833"/>
      <c r="O111" s="833"/>
      <c r="P111" s="833"/>
      <c r="Q111" s="571"/>
    </row>
    <row r="112" spans="2:16" ht="18.75" thickTop="1">
      <c r="B112" s="151" t="s">
        <v>241</v>
      </c>
      <c r="G112" s="561"/>
      <c r="H112" s="561"/>
      <c r="I112" s="561"/>
      <c r="J112" s="561"/>
      <c r="K112" s="426">
        <f>SUM(K7:K111)</f>
        <v>-32.53282148333332</v>
      </c>
      <c r="L112" s="561"/>
      <c r="M112" s="561"/>
      <c r="N112" s="561"/>
      <c r="O112" s="561"/>
      <c r="P112" s="426">
        <f>SUM(P7:P111)</f>
        <v>0.6611864599999999</v>
      </c>
    </row>
    <row r="113" spans="2:16" ht="12.75">
      <c r="B113" s="16"/>
      <c r="G113" s="561"/>
      <c r="H113" s="561"/>
      <c r="I113" s="561"/>
      <c r="J113" s="561"/>
      <c r="K113" s="561"/>
      <c r="L113" s="561"/>
      <c r="M113" s="561"/>
      <c r="N113" s="561"/>
      <c r="O113" s="561"/>
      <c r="P113" s="561"/>
    </row>
    <row r="114" spans="2:16" ht="12.75">
      <c r="B114" s="16"/>
      <c r="G114" s="561"/>
      <c r="H114" s="561"/>
      <c r="I114" s="561"/>
      <c r="J114" s="561"/>
      <c r="K114" s="561"/>
      <c r="L114" s="561"/>
      <c r="M114" s="561"/>
      <c r="N114" s="561"/>
      <c r="O114" s="561"/>
      <c r="P114" s="561"/>
    </row>
    <row r="115" spans="2:16" ht="12.75">
      <c r="B115" s="16"/>
      <c r="G115" s="561"/>
      <c r="H115" s="561"/>
      <c r="I115" s="561"/>
      <c r="J115" s="561"/>
      <c r="K115" s="561"/>
      <c r="L115" s="561"/>
      <c r="M115" s="561"/>
      <c r="N115" s="561"/>
      <c r="O115" s="561"/>
      <c r="P115" s="561"/>
    </row>
    <row r="116" spans="2:16" ht="12.75">
      <c r="B116" s="16"/>
      <c r="G116" s="561"/>
      <c r="H116" s="561"/>
      <c r="I116" s="561"/>
      <c r="J116" s="561"/>
      <c r="K116" s="561"/>
      <c r="L116" s="561"/>
      <c r="M116" s="561"/>
      <c r="N116" s="561"/>
      <c r="O116" s="561"/>
      <c r="P116" s="561"/>
    </row>
    <row r="117" spans="2:16" ht="12.75">
      <c r="B117" s="16"/>
      <c r="G117" s="561"/>
      <c r="H117" s="561"/>
      <c r="I117" s="561"/>
      <c r="J117" s="561"/>
      <c r="K117" s="561"/>
      <c r="L117" s="561"/>
      <c r="M117" s="561"/>
      <c r="N117" s="561"/>
      <c r="O117" s="561"/>
      <c r="P117" s="561"/>
    </row>
    <row r="118" spans="1:16" ht="15.75">
      <c r="A118" s="15"/>
      <c r="G118" s="561"/>
      <c r="H118" s="561"/>
      <c r="I118" s="561"/>
      <c r="J118" s="561"/>
      <c r="K118" s="561"/>
      <c r="L118" s="561"/>
      <c r="M118" s="561"/>
      <c r="N118" s="561"/>
      <c r="O118" s="561"/>
      <c r="P118" s="561"/>
    </row>
    <row r="119" spans="1:17" ht="24" thickBot="1">
      <c r="A119" s="182" t="s">
        <v>240</v>
      </c>
      <c r="G119" s="497"/>
      <c r="H119" s="497"/>
      <c r="I119" s="81" t="s">
        <v>397</v>
      </c>
      <c r="J119" s="497"/>
      <c r="K119" s="497"/>
      <c r="L119" s="497"/>
      <c r="M119" s="497"/>
      <c r="N119" s="81" t="s">
        <v>398</v>
      </c>
      <c r="O119" s="497"/>
      <c r="P119" s="497"/>
      <c r="Q119" s="562" t="str">
        <f>Q1</f>
        <v>MARCH-2018</v>
      </c>
    </row>
    <row r="120" spans="1:17" ht="39.75" thickBot="1" thickTop="1">
      <c r="A120" s="552" t="s">
        <v>8</v>
      </c>
      <c r="B120" s="524" t="s">
        <v>9</v>
      </c>
      <c r="C120" s="525" t="s">
        <v>1</v>
      </c>
      <c r="D120" s="525" t="s">
        <v>2</v>
      </c>
      <c r="E120" s="525" t="s">
        <v>3</v>
      </c>
      <c r="F120" s="525" t="s">
        <v>10</v>
      </c>
      <c r="G120" s="523" t="str">
        <f>G5</f>
        <v>FINAL READING 01/04/2018</v>
      </c>
      <c r="H120" s="525" t="str">
        <f>H5</f>
        <v>INTIAL READING 01/03/2018</v>
      </c>
      <c r="I120" s="525" t="s">
        <v>4</v>
      </c>
      <c r="J120" s="525" t="s">
        <v>5</v>
      </c>
      <c r="K120" s="553" t="s">
        <v>6</v>
      </c>
      <c r="L120" s="523" t="str">
        <f>G5</f>
        <v>FINAL READING 01/04/2018</v>
      </c>
      <c r="M120" s="525" t="str">
        <f>H5</f>
        <v>INTIAL READING 01/03/2018</v>
      </c>
      <c r="N120" s="525" t="s">
        <v>4</v>
      </c>
      <c r="O120" s="525" t="s">
        <v>5</v>
      </c>
      <c r="P120" s="553" t="s">
        <v>6</v>
      </c>
      <c r="Q120" s="553" t="s">
        <v>309</v>
      </c>
    </row>
    <row r="121" spans="1:16" ht="8.25" customHeight="1" thickBot="1" thickTop="1">
      <c r="A121" s="13"/>
      <c r="B121" s="11"/>
      <c r="C121" s="10"/>
      <c r="D121" s="10"/>
      <c r="E121" s="10"/>
      <c r="F121" s="10"/>
      <c r="G121" s="561"/>
      <c r="H121" s="561"/>
      <c r="I121" s="561"/>
      <c r="J121" s="561"/>
      <c r="K121" s="561"/>
      <c r="L121" s="561"/>
      <c r="M121" s="561"/>
      <c r="N121" s="561"/>
      <c r="O121" s="561"/>
      <c r="P121" s="561"/>
    </row>
    <row r="122" spans="1:17" ht="15.75" customHeight="1" thickTop="1">
      <c r="A122" s="331"/>
      <c r="B122" s="332" t="s">
        <v>27</v>
      </c>
      <c r="C122" s="319"/>
      <c r="D122" s="313"/>
      <c r="E122" s="313"/>
      <c r="F122" s="313"/>
      <c r="G122" s="563"/>
      <c r="H122" s="564"/>
      <c r="I122" s="564"/>
      <c r="J122" s="564"/>
      <c r="K122" s="565"/>
      <c r="L122" s="563"/>
      <c r="M122" s="564"/>
      <c r="N122" s="564"/>
      <c r="O122" s="564"/>
      <c r="P122" s="565"/>
      <c r="Q122" s="560"/>
    </row>
    <row r="123" spans="1:17" ht="15.75" customHeight="1">
      <c r="A123" s="318">
        <v>1</v>
      </c>
      <c r="B123" s="339" t="s">
        <v>81</v>
      </c>
      <c r="C123" s="329">
        <v>5295192</v>
      </c>
      <c r="D123" s="321" t="s">
        <v>12</v>
      </c>
      <c r="E123" s="321" t="s">
        <v>346</v>
      </c>
      <c r="F123" s="329">
        <v>-100</v>
      </c>
      <c r="G123" s="335">
        <v>10676</v>
      </c>
      <c r="H123" s="336">
        <v>10669</v>
      </c>
      <c r="I123" s="336">
        <f>G123-H123</f>
        <v>7</v>
      </c>
      <c r="J123" s="336">
        <f>$F123*I123</f>
        <v>-700</v>
      </c>
      <c r="K123" s="337">
        <f>J123/1000000</f>
        <v>-0.0007</v>
      </c>
      <c r="L123" s="335">
        <v>49686</v>
      </c>
      <c r="M123" s="336">
        <v>46433</v>
      </c>
      <c r="N123" s="336">
        <f>L123-M123</f>
        <v>3253</v>
      </c>
      <c r="O123" s="336">
        <f>$F123*N123</f>
        <v>-325300</v>
      </c>
      <c r="P123" s="337">
        <f>O123/1000000</f>
        <v>-0.3253</v>
      </c>
      <c r="Q123" s="460"/>
    </row>
    <row r="124" spans="1:17" ht="16.5">
      <c r="A124" s="318"/>
      <c r="B124" s="340" t="s">
        <v>39</v>
      </c>
      <c r="C124" s="329"/>
      <c r="D124" s="343"/>
      <c r="E124" s="343"/>
      <c r="F124" s="329"/>
      <c r="G124" s="335"/>
      <c r="H124" s="336"/>
      <c r="I124" s="336"/>
      <c r="J124" s="336"/>
      <c r="K124" s="337"/>
      <c r="L124" s="335"/>
      <c r="M124" s="336"/>
      <c r="N124" s="336"/>
      <c r="O124" s="336"/>
      <c r="P124" s="337"/>
      <c r="Q124" s="460"/>
    </row>
    <row r="125" spans="1:17" ht="16.5">
      <c r="A125" s="318">
        <v>2</v>
      </c>
      <c r="B125" s="339" t="s">
        <v>40</v>
      </c>
      <c r="C125" s="329">
        <v>5128435</v>
      </c>
      <c r="D125" s="342" t="s">
        <v>12</v>
      </c>
      <c r="E125" s="321" t="s">
        <v>346</v>
      </c>
      <c r="F125" s="329">
        <v>-800</v>
      </c>
      <c r="G125" s="335">
        <v>10</v>
      </c>
      <c r="H125" s="336">
        <v>12</v>
      </c>
      <c r="I125" s="336">
        <f>G125-H125</f>
        <v>-2</v>
      </c>
      <c r="J125" s="336">
        <f>$F125*I125</f>
        <v>1600</v>
      </c>
      <c r="K125" s="337">
        <f>J125/1000000</f>
        <v>0.0016</v>
      </c>
      <c r="L125" s="335">
        <v>1854</v>
      </c>
      <c r="M125" s="336">
        <v>1803</v>
      </c>
      <c r="N125" s="336">
        <f>L125-M125</f>
        <v>51</v>
      </c>
      <c r="O125" s="336">
        <f>$F125*N125</f>
        <v>-40800</v>
      </c>
      <c r="P125" s="337">
        <f>O125/1000000</f>
        <v>-0.0408</v>
      </c>
      <c r="Q125" s="460"/>
    </row>
    <row r="126" spans="1:17" ht="15.75" customHeight="1">
      <c r="A126" s="318"/>
      <c r="B126" s="340" t="s">
        <v>18</v>
      </c>
      <c r="C126" s="329"/>
      <c r="D126" s="342"/>
      <c r="E126" s="321"/>
      <c r="F126" s="329"/>
      <c r="G126" s="335"/>
      <c r="H126" s="336"/>
      <c r="I126" s="336"/>
      <c r="J126" s="336"/>
      <c r="K126" s="337"/>
      <c r="L126" s="335"/>
      <c r="M126" s="336"/>
      <c r="N126" s="336"/>
      <c r="O126" s="336"/>
      <c r="P126" s="337"/>
      <c r="Q126" s="460"/>
    </row>
    <row r="127" spans="1:17" s="739" customFormat="1" ht="16.5">
      <c r="A127" s="746">
        <v>3</v>
      </c>
      <c r="B127" s="731" t="s">
        <v>19</v>
      </c>
      <c r="C127" s="732">
        <v>4864875</v>
      </c>
      <c r="D127" s="733" t="s">
        <v>12</v>
      </c>
      <c r="E127" s="734" t="s">
        <v>346</v>
      </c>
      <c r="F127" s="732">
        <v>-1000</v>
      </c>
      <c r="G127" s="735">
        <v>1190</v>
      </c>
      <c r="H127" s="736">
        <v>1046</v>
      </c>
      <c r="I127" s="736">
        <f>G127-H127</f>
        <v>144</v>
      </c>
      <c r="J127" s="736">
        <f aca="true" t="shared" si="18" ref="J127:J132">$F127*I127</f>
        <v>-144000</v>
      </c>
      <c r="K127" s="737">
        <f aca="true" t="shared" si="19" ref="K127:K132">J127/1000000</f>
        <v>-0.144</v>
      </c>
      <c r="L127" s="735">
        <v>390</v>
      </c>
      <c r="M127" s="736">
        <v>390</v>
      </c>
      <c r="N127" s="736">
        <f>L127-M127</f>
        <v>0</v>
      </c>
      <c r="O127" s="736">
        <f aca="true" t="shared" si="20" ref="O127:O132">$F127*N127</f>
        <v>0</v>
      </c>
      <c r="P127" s="737">
        <f aca="true" t="shared" si="21" ref="P127:P132">O127/1000000</f>
        <v>0</v>
      </c>
      <c r="Q127" s="747"/>
    </row>
    <row r="128" spans="1:17" s="739" customFormat="1" ht="16.5">
      <c r="A128" s="746">
        <v>4</v>
      </c>
      <c r="B128" s="731" t="s">
        <v>20</v>
      </c>
      <c r="C128" s="732">
        <v>4864914</v>
      </c>
      <c r="D128" s="733" t="s">
        <v>12</v>
      </c>
      <c r="E128" s="734" t="s">
        <v>346</v>
      </c>
      <c r="F128" s="732">
        <v>-400</v>
      </c>
      <c r="G128" s="735">
        <v>2126</v>
      </c>
      <c r="H128" s="736">
        <v>1994</v>
      </c>
      <c r="I128" s="745">
        <f>G128-H128</f>
        <v>132</v>
      </c>
      <c r="J128" s="745">
        <f>$F128*I128</f>
        <v>-52800</v>
      </c>
      <c r="K128" s="745">
        <f>J128/1000000</f>
        <v>-0.0528</v>
      </c>
      <c r="L128" s="735">
        <v>9</v>
      </c>
      <c r="M128" s="736">
        <v>9</v>
      </c>
      <c r="N128" s="745">
        <f>L128-M128</f>
        <v>0</v>
      </c>
      <c r="O128" s="745">
        <f>$F128*N128</f>
        <v>0</v>
      </c>
      <c r="P128" s="745">
        <f>O128/1000000</f>
        <v>0</v>
      </c>
      <c r="Q128" s="738"/>
    </row>
    <row r="129" spans="1:17" ht="16.5">
      <c r="A129" s="566"/>
      <c r="B129" s="567" t="s">
        <v>47</v>
      </c>
      <c r="C129" s="317"/>
      <c r="D129" s="321"/>
      <c r="E129" s="321"/>
      <c r="F129" s="568"/>
      <c r="G129" s="569"/>
      <c r="H129" s="570"/>
      <c r="I129" s="336"/>
      <c r="J129" s="336"/>
      <c r="K129" s="337"/>
      <c r="L129" s="569"/>
      <c r="M129" s="570"/>
      <c r="N129" s="336"/>
      <c r="O129" s="336"/>
      <c r="P129" s="337"/>
      <c r="Q129" s="460"/>
    </row>
    <row r="130" spans="1:17" s="739" customFormat="1" ht="16.5">
      <c r="A130" s="746">
        <v>5</v>
      </c>
      <c r="B130" s="876" t="s">
        <v>48</v>
      </c>
      <c r="C130" s="732">
        <v>4865149</v>
      </c>
      <c r="D130" s="877" t="s">
        <v>12</v>
      </c>
      <c r="E130" s="734" t="s">
        <v>346</v>
      </c>
      <c r="F130" s="732">
        <v>-187.5</v>
      </c>
      <c r="G130" s="335">
        <v>999872</v>
      </c>
      <c r="H130" s="736">
        <v>999952</v>
      </c>
      <c r="I130" s="736">
        <f>G130-H130</f>
        <v>-80</v>
      </c>
      <c r="J130" s="736">
        <f t="shared" si="18"/>
        <v>15000</v>
      </c>
      <c r="K130" s="737">
        <f t="shared" si="19"/>
        <v>0.015</v>
      </c>
      <c r="L130" s="735">
        <v>0</v>
      </c>
      <c r="M130" s="736">
        <v>0</v>
      </c>
      <c r="N130" s="736">
        <f>L130-M130</f>
        <v>0</v>
      </c>
      <c r="O130" s="736">
        <f t="shared" si="20"/>
        <v>0</v>
      </c>
      <c r="P130" s="737">
        <f t="shared" si="21"/>
        <v>0</v>
      </c>
      <c r="Q130" s="821"/>
    </row>
    <row r="131" spans="1:17" ht="16.5">
      <c r="A131" s="318"/>
      <c r="B131" s="341" t="s">
        <v>49</v>
      </c>
      <c r="C131" s="329"/>
      <c r="D131" s="342"/>
      <c r="E131" s="321"/>
      <c r="F131" s="329"/>
      <c r="G131" s="335"/>
      <c r="H131" s="336"/>
      <c r="I131" s="336"/>
      <c r="J131" s="336"/>
      <c r="K131" s="337"/>
      <c r="L131" s="335"/>
      <c r="M131" s="336"/>
      <c r="N131" s="336"/>
      <c r="O131" s="336"/>
      <c r="P131" s="337"/>
      <c r="Q131" s="460"/>
    </row>
    <row r="132" spans="1:17" ht="16.5">
      <c r="A132" s="318">
        <v>6</v>
      </c>
      <c r="B132" s="510" t="s">
        <v>349</v>
      </c>
      <c r="C132" s="329">
        <v>4865174</v>
      </c>
      <c r="D132" s="343" t="s">
        <v>12</v>
      </c>
      <c r="E132" s="321" t="s">
        <v>346</v>
      </c>
      <c r="F132" s="329">
        <v>-1000</v>
      </c>
      <c r="G132" s="335">
        <v>12</v>
      </c>
      <c r="H132" s="336">
        <v>12</v>
      </c>
      <c r="I132" s="336">
        <f>G132-H132</f>
        <v>0</v>
      </c>
      <c r="J132" s="336">
        <f t="shared" si="18"/>
        <v>0</v>
      </c>
      <c r="K132" s="337">
        <f t="shared" si="19"/>
        <v>0</v>
      </c>
      <c r="L132" s="335">
        <v>22</v>
      </c>
      <c r="M132" s="336">
        <v>22</v>
      </c>
      <c r="N132" s="336">
        <f>L132-M132</f>
        <v>0</v>
      </c>
      <c r="O132" s="336">
        <f t="shared" si="20"/>
        <v>0</v>
      </c>
      <c r="P132" s="337">
        <f t="shared" si="21"/>
        <v>0</v>
      </c>
      <c r="Q132" s="491"/>
    </row>
    <row r="133" spans="1:17" ht="16.5">
      <c r="A133" s="318"/>
      <c r="B133" s="340" t="s">
        <v>35</v>
      </c>
      <c r="C133" s="329"/>
      <c r="D133" s="343"/>
      <c r="E133" s="321"/>
      <c r="F133" s="329"/>
      <c r="G133" s="335"/>
      <c r="H133" s="336"/>
      <c r="I133" s="336"/>
      <c r="J133" s="336"/>
      <c r="K133" s="337"/>
      <c r="L133" s="335"/>
      <c r="M133" s="336"/>
      <c r="N133" s="336"/>
      <c r="O133" s="336"/>
      <c r="P133" s="337"/>
      <c r="Q133" s="460"/>
    </row>
    <row r="134" spans="1:17" ht="16.5">
      <c r="A134" s="318">
        <v>7</v>
      </c>
      <c r="B134" s="339" t="s">
        <v>362</v>
      </c>
      <c r="C134" s="329">
        <v>5128439</v>
      </c>
      <c r="D134" s="342" t="s">
        <v>12</v>
      </c>
      <c r="E134" s="321" t="s">
        <v>346</v>
      </c>
      <c r="F134" s="329">
        <v>-800</v>
      </c>
      <c r="G134" s="335">
        <v>976790</v>
      </c>
      <c r="H134" s="336">
        <v>977773</v>
      </c>
      <c r="I134" s="336">
        <f>G134-H134</f>
        <v>-983</v>
      </c>
      <c r="J134" s="336">
        <f>$F134*I134</f>
        <v>786400</v>
      </c>
      <c r="K134" s="337">
        <f>J134/1000000</f>
        <v>0.7864</v>
      </c>
      <c r="L134" s="335">
        <v>999001</v>
      </c>
      <c r="M134" s="336">
        <v>999001</v>
      </c>
      <c r="N134" s="336">
        <f>L134-M134</f>
        <v>0</v>
      </c>
      <c r="O134" s="336">
        <f>$F134*N134</f>
        <v>0</v>
      </c>
      <c r="P134" s="337">
        <f>O134/1000000</f>
        <v>0</v>
      </c>
      <c r="Q134" s="460"/>
    </row>
    <row r="135" spans="1:17" ht="16.5">
      <c r="A135" s="318"/>
      <c r="B135" s="341" t="s">
        <v>385</v>
      </c>
      <c r="C135" s="329"/>
      <c r="D135" s="342"/>
      <c r="E135" s="321"/>
      <c r="F135" s="329"/>
      <c r="G135" s="335"/>
      <c r="H135" s="336"/>
      <c r="I135" s="336"/>
      <c r="J135" s="336"/>
      <c r="K135" s="337"/>
      <c r="L135" s="335"/>
      <c r="M135" s="336"/>
      <c r="N135" s="336"/>
      <c r="O135" s="336"/>
      <c r="P135" s="337"/>
      <c r="Q135" s="460"/>
    </row>
    <row r="136" spans="1:17" s="835" customFormat="1" ht="16.5">
      <c r="A136" s="753">
        <v>8</v>
      </c>
      <c r="B136" s="872" t="s">
        <v>390</v>
      </c>
      <c r="C136" s="39">
        <v>4864971</v>
      </c>
      <c r="D136" s="750" t="s">
        <v>12</v>
      </c>
      <c r="E136" s="751" t="s">
        <v>346</v>
      </c>
      <c r="F136" s="40">
        <v>1000</v>
      </c>
      <c r="G136" s="335">
        <v>0</v>
      </c>
      <c r="H136" s="736">
        <v>0</v>
      </c>
      <c r="I136" s="753">
        <f>G136-H136</f>
        <v>0</v>
      </c>
      <c r="J136" s="753">
        <f>$F136*I136</f>
        <v>0</v>
      </c>
      <c r="K136" s="753">
        <f>J136/1000000</f>
        <v>0</v>
      </c>
      <c r="L136" s="335">
        <v>0</v>
      </c>
      <c r="M136" s="736">
        <v>0</v>
      </c>
      <c r="N136" s="753">
        <f>L136-M136</f>
        <v>0</v>
      </c>
      <c r="O136" s="753">
        <f>$F136*N136</f>
        <v>0</v>
      </c>
      <c r="P136" s="753">
        <f>O136/1000000</f>
        <v>0</v>
      </c>
      <c r="Q136" s="460"/>
    </row>
    <row r="137" spans="1:17" s="739" customFormat="1" ht="18" customHeight="1">
      <c r="A137" s="746"/>
      <c r="B137" s="341" t="s">
        <v>475</v>
      </c>
      <c r="C137" s="39"/>
      <c r="D137" s="750"/>
      <c r="E137" s="751"/>
      <c r="F137" s="40"/>
      <c r="G137" s="335"/>
      <c r="H137" s="736"/>
      <c r="I137" s="753"/>
      <c r="J137" s="753"/>
      <c r="K137" s="753"/>
      <c r="L137" s="335"/>
      <c r="M137" s="736"/>
      <c r="N137" s="753"/>
      <c r="O137" s="753"/>
      <c r="P137" s="753"/>
      <c r="Q137" s="832"/>
    </row>
    <row r="138" spans="1:17" s="739" customFormat="1" ht="16.5">
      <c r="A138" s="746">
        <v>9</v>
      </c>
      <c r="B138" s="872" t="s">
        <v>458</v>
      </c>
      <c r="C138" s="39">
        <v>4864952</v>
      </c>
      <c r="D138" s="750" t="s">
        <v>12</v>
      </c>
      <c r="E138" s="751" t="s">
        <v>346</v>
      </c>
      <c r="F138" s="40">
        <v>-625</v>
      </c>
      <c r="G138" s="813">
        <v>999975</v>
      </c>
      <c r="H138" s="56">
        <v>1000000</v>
      </c>
      <c r="I138" s="808">
        <f>G138-H138</f>
        <v>-25</v>
      </c>
      <c r="J138" s="808">
        <f>$F138*I138</f>
        <v>15625</v>
      </c>
      <c r="K138" s="809">
        <f>J138/1000000</f>
        <v>0.015625</v>
      </c>
      <c r="L138" s="335">
        <v>0</v>
      </c>
      <c r="M138" s="736">
        <v>0</v>
      </c>
      <c r="N138" s="753">
        <f>L138-M138</f>
        <v>0</v>
      </c>
      <c r="O138" s="753">
        <f>$F138*N138</f>
        <v>0</v>
      </c>
      <c r="P138" s="753">
        <f>O138/1000000</f>
        <v>0</v>
      </c>
      <c r="Q138" s="832"/>
    </row>
    <row r="139" spans="1:17" s="739" customFormat="1" ht="16.5">
      <c r="A139" s="746">
        <v>10</v>
      </c>
      <c r="B139" s="872" t="s">
        <v>458</v>
      </c>
      <c r="C139" s="39">
        <v>5129958</v>
      </c>
      <c r="D139" s="750" t="s">
        <v>12</v>
      </c>
      <c r="E139" s="751" t="s">
        <v>346</v>
      </c>
      <c r="F139" s="40">
        <v>-625</v>
      </c>
      <c r="G139" s="813">
        <v>999999</v>
      </c>
      <c r="H139" s="56">
        <v>1000000</v>
      </c>
      <c r="I139" s="808">
        <f>G139-H139</f>
        <v>-1</v>
      </c>
      <c r="J139" s="808">
        <f>$F139*I139</f>
        <v>625</v>
      </c>
      <c r="K139" s="809">
        <f>J139/1000000</f>
        <v>0.000625</v>
      </c>
      <c r="L139" s="335">
        <v>0</v>
      </c>
      <c r="M139" s="736">
        <v>0</v>
      </c>
      <c r="N139" s="753">
        <f>L139-M139</f>
        <v>0</v>
      </c>
      <c r="O139" s="753">
        <f>$F139*N139</f>
        <v>0</v>
      </c>
      <c r="P139" s="753">
        <f>O139/1000000</f>
        <v>0</v>
      </c>
      <c r="Q139" s="832"/>
    </row>
    <row r="140" spans="1:17" s="739" customFormat="1" ht="16.5">
      <c r="A140" s="746"/>
      <c r="B140" s="341" t="s">
        <v>460</v>
      </c>
      <c r="C140" s="39"/>
      <c r="D140" s="750"/>
      <c r="E140" s="751"/>
      <c r="F140" s="40"/>
      <c r="G140" s="335"/>
      <c r="H140" s="736"/>
      <c r="I140" s="753"/>
      <c r="J140" s="753"/>
      <c r="K140" s="753"/>
      <c r="L140" s="335"/>
      <c r="M140" s="736"/>
      <c r="N140" s="753"/>
      <c r="O140" s="753"/>
      <c r="P140" s="753"/>
      <c r="Q140" s="832"/>
    </row>
    <row r="141" spans="1:17" s="739" customFormat="1" ht="16.5">
      <c r="A141" s="746">
        <v>11</v>
      </c>
      <c r="B141" s="872" t="s">
        <v>461</v>
      </c>
      <c r="C141" s="39">
        <v>4865158</v>
      </c>
      <c r="D141" s="750" t="s">
        <v>12</v>
      </c>
      <c r="E141" s="751" t="s">
        <v>346</v>
      </c>
      <c r="F141" s="40">
        <v>-200</v>
      </c>
      <c r="G141" s="335">
        <v>999739</v>
      </c>
      <c r="H141" s="736">
        <v>999967</v>
      </c>
      <c r="I141" s="753">
        <f>G141-H141</f>
        <v>-228</v>
      </c>
      <c r="J141" s="753">
        <f>$F141*I141</f>
        <v>45600</v>
      </c>
      <c r="K141" s="753">
        <f>J141/1000000</f>
        <v>0.0456</v>
      </c>
      <c r="L141" s="335">
        <v>288</v>
      </c>
      <c r="M141" s="736">
        <v>226</v>
      </c>
      <c r="N141" s="753">
        <f>L141-M141</f>
        <v>62</v>
      </c>
      <c r="O141" s="753">
        <f>$F141*N141</f>
        <v>-12400</v>
      </c>
      <c r="P141" s="753">
        <f>O141/1000000</f>
        <v>-0.0124</v>
      </c>
      <c r="Q141" s="832"/>
    </row>
    <row r="142" spans="1:17" s="739" customFormat="1" ht="16.5">
      <c r="A142" s="746">
        <v>12</v>
      </c>
      <c r="B142" s="872" t="s">
        <v>462</v>
      </c>
      <c r="C142" s="39">
        <v>4864816</v>
      </c>
      <c r="D142" s="750" t="s">
        <v>12</v>
      </c>
      <c r="E142" s="751" t="s">
        <v>346</v>
      </c>
      <c r="F142" s="40">
        <v>-187.5</v>
      </c>
      <c r="G142" s="335">
        <v>999209</v>
      </c>
      <c r="H142" s="736">
        <v>999317</v>
      </c>
      <c r="I142" s="753">
        <f>G142-H142</f>
        <v>-108</v>
      </c>
      <c r="J142" s="753">
        <f>$F142*I142</f>
        <v>20250</v>
      </c>
      <c r="K142" s="753">
        <f>J142/1000000</f>
        <v>0.02025</v>
      </c>
      <c r="L142" s="335">
        <v>999891</v>
      </c>
      <c r="M142" s="736">
        <v>999926</v>
      </c>
      <c r="N142" s="753">
        <f>L142-M142</f>
        <v>-35</v>
      </c>
      <c r="O142" s="753">
        <f>$F142*N142</f>
        <v>6562.5</v>
      </c>
      <c r="P142" s="753">
        <f>O142/1000000</f>
        <v>0.0065625</v>
      </c>
      <c r="Q142" s="832"/>
    </row>
    <row r="143" spans="1:17" s="739" customFormat="1" ht="16.5">
      <c r="A143" s="746">
        <v>13</v>
      </c>
      <c r="B143" s="872" t="s">
        <v>463</v>
      </c>
      <c r="C143" s="39">
        <v>4864808</v>
      </c>
      <c r="D143" s="750" t="s">
        <v>12</v>
      </c>
      <c r="E143" s="751" t="s">
        <v>346</v>
      </c>
      <c r="F143" s="40">
        <v>-187.5</v>
      </c>
      <c r="G143" s="335">
        <v>999037</v>
      </c>
      <c r="H143" s="736">
        <v>999152</v>
      </c>
      <c r="I143" s="753">
        <f>G143-H143</f>
        <v>-115</v>
      </c>
      <c r="J143" s="753">
        <f>$F143*I143</f>
        <v>21562.5</v>
      </c>
      <c r="K143" s="753">
        <f>J143/1000000</f>
        <v>0.0215625</v>
      </c>
      <c r="L143" s="335">
        <v>117</v>
      </c>
      <c r="M143" s="736">
        <v>41</v>
      </c>
      <c r="N143" s="753">
        <f>L143-M143</f>
        <v>76</v>
      </c>
      <c r="O143" s="753">
        <f>$F143*N143</f>
        <v>-14250</v>
      </c>
      <c r="P143" s="753">
        <f>O143/1000000</f>
        <v>-0.01425</v>
      </c>
      <c r="Q143" s="832"/>
    </row>
    <row r="144" spans="1:17" s="739" customFormat="1" ht="16.5">
      <c r="A144" s="746">
        <v>14</v>
      </c>
      <c r="B144" s="872" t="s">
        <v>473</v>
      </c>
      <c r="C144" s="39">
        <v>4865005</v>
      </c>
      <c r="D144" s="750" t="s">
        <v>12</v>
      </c>
      <c r="E144" s="751" t="s">
        <v>346</v>
      </c>
      <c r="F144" s="40">
        <v>-250</v>
      </c>
      <c r="G144" s="335">
        <v>999592</v>
      </c>
      <c r="H144" s="736">
        <v>999671</v>
      </c>
      <c r="I144" s="753">
        <f>G144-H144</f>
        <v>-79</v>
      </c>
      <c r="J144" s="753">
        <f>$F144*I144</f>
        <v>19750</v>
      </c>
      <c r="K144" s="753">
        <f>J144/1000000</f>
        <v>0.01975</v>
      </c>
      <c r="L144" s="335">
        <v>101</v>
      </c>
      <c r="M144" s="736">
        <v>89</v>
      </c>
      <c r="N144" s="753">
        <f>L144-M144</f>
        <v>12</v>
      </c>
      <c r="O144" s="753">
        <f>$F144*N144</f>
        <v>-3000</v>
      </c>
      <c r="P144" s="753">
        <f>O144/1000000</f>
        <v>-0.003</v>
      </c>
      <c r="Q144" s="832"/>
    </row>
    <row r="145" spans="1:17" s="500" customFormat="1" ht="17.25" thickBot="1">
      <c r="A145" s="46">
        <v>15</v>
      </c>
      <c r="B145" s="136" t="s">
        <v>465</v>
      </c>
      <c r="C145" s="833">
        <v>4864822</v>
      </c>
      <c r="D145" s="750" t="s">
        <v>12</v>
      </c>
      <c r="E145" s="751" t="s">
        <v>346</v>
      </c>
      <c r="F145" s="833">
        <v>-100</v>
      </c>
      <c r="G145" s="335">
        <v>999896</v>
      </c>
      <c r="H145" s="736">
        <v>999896</v>
      </c>
      <c r="I145" s="753">
        <f>G145-H145</f>
        <v>0</v>
      </c>
      <c r="J145" s="753">
        <f>$F145*I145</f>
        <v>0</v>
      </c>
      <c r="K145" s="753">
        <f>J145/1000000</f>
        <v>0</v>
      </c>
      <c r="L145" s="335">
        <v>112</v>
      </c>
      <c r="M145" s="736">
        <v>112</v>
      </c>
      <c r="N145" s="753">
        <f>L145-M145</f>
        <v>0</v>
      </c>
      <c r="O145" s="753">
        <f>$F145*N145</f>
        <v>0</v>
      </c>
      <c r="P145" s="753">
        <f>O145/1000000</f>
        <v>0</v>
      </c>
      <c r="Q145" s="878"/>
    </row>
    <row r="146" ht="15.75" thickTop="1">
      <c r="L146" s="336"/>
    </row>
    <row r="147" spans="2:16" ht="18">
      <c r="B147" s="311" t="s">
        <v>310</v>
      </c>
      <c r="K147" s="152">
        <f>SUM(K123:K145)</f>
        <v>0.7289125000000001</v>
      </c>
      <c r="P147" s="152">
        <f>SUM(P123:P145)</f>
        <v>-0.38918749999999996</v>
      </c>
    </row>
    <row r="148" spans="11:16" ht="15.75">
      <c r="K148" s="86"/>
      <c r="P148" s="86"/>
    </row>
    <row r="149" spans="11:16" ht="15.75">
      <c r="K149" s="86"/>
      <c r="P149" s="86"/>
    </row>
    <row r="150" spans="11:16" ht="15.75">
      <c r="K150" s="86"/>
      <c r="P150" s="86"/>
    </row>
    <row r="151" spans="11:16" ht="15.75">
      <c r="K151" s="86"/>
      <c r="P151" s="86"/>
    </row>
    <row r="152" spans="11:16" ht="15.75">
      <c r="K152" s="86"/>
      <c r="P152" s="86"/>
    </row>
    <row r="153" ht="13.5" thickBot="1"/>
    <row r="154" spans="1:17" ht="31.5" customHeight="1">
      <c r="A154" s="138" t="s">
        <v>243</v>
      </c>
      <c r="B154" s="139"/>
      <c r="C154" s="139"/>
      <c r="D154" s="140"/>
      <c r="E154" s="141"/>
      <c r="F154" s="140"/>
      <c r="G154" s="140"/>
      <c r="H154" s="139"/>
      <c r="I154" s="142"/>
      <c r="J154" s="143"/>
      <c r="K154" s="144"/>
      <c r="L154" s="572"/>
      <c r="M154" s="572"/>
      <c r="N154" s="572"/>
      <c r="O154" s="572"/>
      <c r="P154" s="572"/>
      <c r="Q154" s="573"/>
    </row>
    <row r="155" spans="1:17" ht="28.5" customHeight="1">
      <c r="A155" s="145" t="s">
        <v>305</v>
      </c>
      <c r="B155" s="83"/>
      <c r="C155" s="83"/>
      <c r="D155" s="83"/>
      <c r="E155" s="84"/>
      <c r="F155" s="83"/>
      <c r="G155" s="83"/>
      <c r="H155" s="83"/>
      <c r="I155" s="85"/>
      <c r="J155" s="83"/>
      <c r="K155" s="137">
        <f>K112</f>
        <v>-32.53282148333332</v>
      </c>
      <c r="L155" s="497"/>
      <c r="M155" s="497"/>
      <c r="N155" s="497"/>
      <c r="O155" s="497"/>
      <c r="P155" s="137">
        <f>P112</f>
        <v>0.6611864599999999</v>
      </c>
      <c r="Q155" s="574"/>
    </row>
    <row r="156" spans="1:17" ht="28.5" customHeight="1">
      <c r="A156" s="145" t="s">
        <v>306</v>
      </c>
      <c r="B156" s="83"/>
      <c r="C156" s="83"/>
      <c r="D156" s="83"/>
      <c r="E156" s="84"/>
      <c r="F156" s="83"/>
      <c r="G156" s="83"/>
      <c r="H156" s="83"/>
      <c r="I156" s="85"/>
      <c r="J156" s="83"/>
      <c r="K156" s="137">
        <f>K147</f>
        <v>0.7289125000000001</v>
      </c>
      <c r="L156" s="497"/>
      <c r="M156" s="497"/>
      <c r="N156" s="497"/>
      <c r="O156" s="497"/>
      <c r="P156" s="137">
        <f>P147</f>
        <v>-0.38918749999999996</v>
      </c>
      <c r="Q156" s="574"/>
    </row>
    <row r="157" spans="1:17" ht="28.5" customHeight="1">
      <c r="A157" s="145" t="s">
        <v>244</v>
      </c>
      <c r="B157" s="83"/>
      <c r="C157" s="83"/>
      <c r="D157" s="83"/>
      <c r="E157" s="84"/>
      <c r="F157" s="83"/>
      <c r="G157" s="83"/>
      <c r="H157" s="83"/>
      <c r="I157" s="85"/>
      <c r="J157" s="83"/>
      <c r="K157" s="137">
        <f>'ROHTAK ROAD'!K45</f>
        <v>2.3926875000000005</v>
      </c>
      <c r="L157" s="497"/>
      <c r="M157" s="497"/>
      <c r="N157" s="497"/>
      <c r="O157" s="497"/>
      <c r="P157" s="137">
        <f>'ROHTAK ROAD'!P45</f>
        <v>0.3159</v>
      </c>
      <c r="Q157" s="574"/>
    </row>
    <row r="158" spans="1:17" ht="27.75" customHeight="1" thickBot="1">
      <c r="A158" s="147" t="s">
        <v>245</v>
      </c>
      <c r="B158" s="146"/>
      <c r="C158" s="146"/>
      <c r="D158" s="146"/>
      <c r="E158" s="146"/>
      <c r="F158" s="146"/>
      <c r="G158" s="146"/>
      <c r="H158" s="146"/>
      <c r="I158" s="146"/>
      <c r="J158" s="146"/>
      <c r="K158" s="417">
        <f>SUM(K155:K157)</f>
        <v>-29.41122148333332</v>
      </c>
      <c r="L158" s="575"/>
      <c r="M158" s="575"/>
      <c r="N158" s="575"/>
      <c r="O158" s="575"/>
      <c r="P158" s="417">
        <f>SUM(P155:P157)</f>
        <v>0.58789896</v>
      </c>
      <c r="Q158" s="576"/>
    </row>
    <row r="162" ht="13.5" thickBot="1">
      <c r="A162" s="239"/>
    </row>
    <row r="163" spans="1:17" ht="12.75">
      <c r="A163" s="577"/>
      <c r="B163" s="578"/>
      <c r="C163" s="578"/>
      <c r="D163" s="578"/>
      <c r="E163" s="578"/>
      <c r="F163" s="578"/>
      <c r="G163" s="578"/>
      <c r="H163" s="572"/>
      <c r="I163" s="572"/>
      <c r="J163" s="572"/>
      <c r="K163" s="572"/>
      <c r="L163" s="572"/>
      <c r="M163" s="572"/>
      <c r="N163" s="572"/>
      <c r="O163" s="572"/>
      <c r="P163" s="572"/>
      <c r="Q163" s="573"/>
    </row>
    <row r="164" spans="1:17" ht="23.25">
      <c r="A164" s="579" t="s">
        <v>327</v>
      </c>
      <c r="B164" s="580"/>
      <c r="C164" s="580"/>
      <c r="D164" s="580"/>
      <c r="E164" s="580"/>
      <c r="F164" s="580"/>
      <c r="G164" s="580"/>
      <c r="H164" s="497"/>
      <c r="I164" s="497"/>
      <c r="J164" s="497"/>
      <c r="K164" s="497"/>
      <c r="L164" s="497"/>
      <c r="M164" s="497"/>
      <c r="N164" s="497"/>
      <c r="O164" s="497"/>
      <c r="P164" s="497"/>
      <c r="Q164" s="574"/>
    </row>
    <row r="165" spans="1:17" ht="12.75">
      <c r="A165" s="581"/>
      <c r="B165" s="580"/>
      <c r="C165" s="580"/>
      <c r="D165" s="580"/>
      <c r="E165" s="580"/>
      <c r="F165" s="580"/>
      <c r="G165" s="580"/>
      <c r="H165" s="497"/>
      <c r="I165" s="497"/>
      <c r="J165" s="497"/>
      <c r="K165" s="497"/>
      <c r="L165" s="497"/>
      <c r="M165" s="497"/>
      <c r="N165" s="497"/>
      <c r="O165" s="497"/>
      <c r="P165" s="497"/>
      <c r="Q165" s="574"/>
    </row>
    <row r="166" spans="1:17" ht="15.75">
      <c r="A166" s="582"/>
      <c r="B166" s="583"/>
      <c r="C166" s="583"/>
      <c r="D166" s="583"/>
      <c r="E166" s="583"/>
      <c r="F166" s="583"/>
      <c r="G166" s="583"/>
      <c r="H166" s="497"/>
      <c r="I166" s="497"/>
      <c r="J166" s="497"/>
      <c r="K166" s="584" t="s">
        <v>339</v>
      </c>
      <c r="L166" s="497"/>
      <c r="M166" s="497"/>
      <c r="N166" s="497"/>
      <c r="O166" s="497"/>
      <c r="P166" s="584" t="s">
        <v>340</v>
      </c>
      <c r="Q166" s="574"/>
    </row>
    <row r="167" spans="1:17" ht="12.75">
      <c r="A167" s="585"/>
      <c r="B167" s="95"/>
      <c r="C167" s="95"/>
      <c r="D167" s="95"/>
      <c r="E167" s="95"/>
      <c r="F167" s="95"/>
      <c r="G167" s="95"/>
      <c r="H167" s="497"/>
      <c r="I167" s="497"/>
      <c r="J167" s="497"/>
      <c r="K167" s="497"/>
      <c r="L167" s="497"/>
      <c r="M167" s="497"/>
      <c r="N167" s="497"/>
      <c r="O167" s="497"/>
      <c r="P167" s="497"/>
      <c r="Q167" s="574"/>
    </row>
    <row r="168" spans="1:17" ht="12.75">
      <c r="A168" s="585"/>
      <c r="B168" s="95"/>
      <c r="C168" s="95"/>
      <c r="D168" s="95"/>
      <c r="E168" s="95"/>
      <c r="F168" s="95"/>
      <c r="G168" s="95"/>
      <c r="H168" s="497"/>
      <c r="I168" s="497"/>
      <c r="J168" s="497"/>
      <c r="K168" s="497"/>
      <c r="L168" s="497"/>
      <c r="M168" s="497"/>
      <c r="N168" s="497"/>
      <c r="O168" s="497"/>
      <c r="P168" s="497"/>
      <c r="Q168" s="574"/>
    </row>
    <row r="169" spans="1:17" ht="24.75" customHeight="1">
      <c r="A169" s="586" t="s">
        <v>330</v>
      </c>
      <c r="B169" s="587"/>
      <c r="C169" s="587"/>
      <c r="D169" s="588"/>
      <c r="E169" s="588"/>
      <c r="F169" s="589"/>
      <c r="G169" s="588"/>
      <c r="H169" s="497"/>
      <c r="I169" s="497"/>
      <c r="J169" s="497"/>
      <c r="K169" s="590">
        <f>K158</f>
        <v>-29.41122148333332</v>
      </c>
      <c r="L169" s="588" t="s">
        <v>328</v>
      </c>
      <c r="M169" s="497"/>
      <c r="N169" s="497"/>
      <c r="O169" s="497"/>
      <c r="P169" s="590">
        <f>P158</f>
        <v>0.58789896</v>
      </c>
      <c r="Q169" s="591" t="s">
        <v>328</v>
      </c>
    </row>
    <row r="170" spans="1:17" ht="15">
      <c r="A170" s="592"/>
      <c r="B170" s="593"/>
      <c r="C170" s="593"/>
      <c r="D170" s="580"/>
      <c r="E170" s="580"/>
      <c r="F170" s="594"/>
      <c r="G170" s="580"/>
      <c r="H170" s="497"/>
      <c r="I170" s="497"/>
      <c r="J170" s="497"/>
      <c r="K170" s="570"/>
      <c r="L170" s="580"/>
      <c r="M170" s="497"/>
      <c r="N170" s="497"/>
      <c r="O170" s="497"/>
      <c r="P170" s="570"/>
      <c r="Q170" s="595"/>
    </row>
    <row r="171" spans="1:17" ht="22.5" customHeight="1">
      <c r="A171" s="596" t="s">
        <v>329</v>
      </c>
      <c r="B171" s="45"/>
      <c r="C171" s="45"/>
      <c r="D171" s="580"/>
      <c r="E171" s="580"/>
      <c r="F171" s="597"/>
      <c r="G171" s="588"/>
      <c r="H171" s="497"/>
      <c r="I171" s="497"/>
      <c r="J171" s="497"/>
      <c r="K171" s="590">
        <f>'STEPPED UP GENCO'!K39</f>
        <v>1.229144289</v>
      </c>
      <c r="L171" s="588" t="s">
        <v>328</v>
      </c>
      <c r="M171" s="497"/>
      <c r="N171" s="497"/>
      <c r="O171" s="497"/>
      <c r="P171" s="590">
        <f>'STEPPED UP GENCO'!P39</f>
        <v>-1.2621454428</v>
      </c>
      <c r="Q171" s="591" t="s">
        <v>328</v>
      </c>
    </row>
    <row r="172" spans="1:17" ht="12.75">
      <c r="A172" s="598"/>
      <c r="B172" s="497"/>
      <c r="C172" s="497"/>
      <c r="D172" s="497"/>
      <c r="E172" s="497"/>
      <c r="F172" s="497"/>
      <c r="G172" s="497"/>
      <c r="H172" s="497"/>
      <c r="I172" s="497"/>
      <c r="J172" s="497"/>
      <c r="K172" s="497"/>
      <c r="L172" s="497"/>
      <c r="M172" s="497"/>
      <c r="N172" s="497"/>
      <c r="O172" s="497"/>
      <c r="P172" s="497"/>
      <c r="Q172" s="574"/>
    </row>
    <row r="173" spans="1:17" ht="2.25" customHeight="1">
      <c r="A173" s="598"/>
      <c r="B173" s="497"/>
      <c r="C173" s="497"/>
      <c r="D173" s="497"/>
      <c r="E173" s="497"/>
      <c r="F173" s="497"/>
      <c r="G173" s="497"/>
      <c r="H173" s="497"/>
      <c r="I173" s="497"/>
      <c r="J173" s="497"/>
      <c r="K173" s="497"/>
      <c r="L173" s="497"/>
      <c r="M173" s="497"/>
      <c r="N173" s="497"/>
      <c r="O173" s="497"/>
      <c r="P173" s="497"/>
      <c r="Q173" s="574"/>
    </row>
    <row r="174" spans="1:17" ht="7.5" customHeight="1">
      <c r="A174" s="598"/>
      <c r="B174" s="497"/>
      <c r="C174" s="497"/>
      <c r="D174" s="497"/>
      <c r="E174" s="497"/>
      <c r="F174" s="497"/>
      <c r="G174" s="497"/>
      <c r="H174" s="497"/>
      <c r="I174" s="497"/>
      <c r="J174" s="497"/>
      <c r="K174" s="497"/>
      <c r="L174" s="497"/>
      <c r="M174" s="497"/>
      <c r="N174" s="497"/>
      <c r="O174" s="497"/>
      <c r="P174" s="497"/>
      <c r="Q174" s="574"/>
    </row>
    <row r="175" spans="1:17" ht="21" thickBot="1">
      <c r="A175" s="599"/>
      <c r="B175" s="575"/>
      <c r="C175" s="575"/>
      <c r="D175" s="575"/>
      <c r="E175" s="575"/>
      <c r="F175" s="575"/>
      <c r="G175" s="575"/>
      <c r="H175" s="600"/>
      <c r="I175" s="600"/>
      <c r="J175" s="601" t="s">
        <v>331</v>
      </c>
      <c r="K175" s="602">
        <f>SUM(K169:K174)</f>
        <v>-28.18207719433332</v>
      </c>
      <c r="L175" s="600" t="s">
        <v>328</v>
      </c>
      <c r="M175" s="603"/>
      <c r="N175" s="575"/>
      <c r="O175" s="575"/>
      <c r="P175" s="602">
        <f>SUM(P169:P174)</f>
        <v>-0.6742464828000001</v>
      </c>
      <c r="Q175" s="604" t="s">
        <v>328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0" max="16" man="1"/>
    <brk id="117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G8" sqref="G8"/>
    </sheetView>
  </sheetViews>
  <sheetFormatPr defaultColWidth="9.140625" defaultRowHeight="12.75"/>
  <cols>
    <col min="1" max="1" width="6.8515625" style="456" customWidth="1"/>
    <col min="2" max="2" width="12.00390625" style="456" customWidth="1"/>
    <col min="3" max="3" width="9.8515625" style="456" bestFit="1" customWidth="1"/>
    <col min="4" max="5" width="9.140625" style="456" customWidth="1"/>
    <col min="6" max="6" width="9.28125" style="456" bestFit="1" customWidth="1"/>
    <col min="7" max="7" width="13.00390625" style="456" customWidth="1"/>
    <col min="8" max="8" width="12.140625" style="456" customWidth="1"/>
    <col min="9" max="9" width="9.28125" style="456" bestFit="1" customWidth="1"/>
    <col min="10" max="10" width="10.57421875" style="456" bestFit="1" customWidth="1"/>
    <col min="11" max="11" width="10.00390625" style="456" customWidth="1"/>
    <col min="12" max="13" width="11.8515625" style="456" customWidth="1"/>
    <col min="14" max="14" width="9.28125" style="456" bestFit="1" customWidth="1"/>
    <col min="15" max="15" width="10.57421875" style="456" bestFit="1" customWidth="1"/>
    <col min="16" max="16" width="12.7109375" style="456" customWidth="1"/>
    <col min="17" max="17" width="12.28125" style="456" customWidth="1"/>
    <col min="18" max="16384" width="9.140625" style="456" customWidth="1"/>
  </cols>
  <sheetData>
    <row r="1" spans="1:16" ht="24" thickBot="1">
      <c r="A1" s="3"/>
      <c r="G1" s="497"/>
      <c r="H1" s="497"/>
      <c r="I1" s="47" t="s">
        <v>397</v>
      </c>
      <c r="J1" s="497"/>
      <c r="K1" s="497"/>
      <c r="L1" s="497"/>
      <c r="M1" s="497"/>
      <c r="N1" s="47" t="s">
        <v>398</v>
      </c>
      <c r="O1" s="497"/>
      <c r="P1" s="497"/>
    </row>
    <row r="2" spans="1:17" ht="39.75" thickBot="1" thickTop="1">
      <c r="A2" s="523" t="s">
        <v>8</v>
      </c>
      <c r="B2" s="524" t="s">
        <v>9</v>
      </c>
      <c r="C2" s="525" t="s">
        <v>1</v>
      </c>
      <c r="D2" s="525" t="s">
        <v>2</v>
      </c>
      <c r="E2" s="525" t="s">
        <v>3</v>
      </c>
      <c r="F2" s="525" t="s">
        <v>10</v>
      </c>
      <c r="G2" s="523" t="str">
        <f>NDPL!G5</f>
        <v>FINAL READING 01/04/2018</v>
      </c>
      <c r="H2" s="525" t="str">
        <f>NDPL!H5</f>
        <v>INTIAL READING 01/03/2018</v>
      </c>
      <c r="I2" s="525" t="s">
        <v>4</v>
      </c>
      <c r="J2" s="525" t="s">
        <v>5</v>
      </c>
      <c r="K2" s="525" t="s">
        <v>6</v>
      </c>
      <c r="L2" s="523" t="str">
        <f>NDPL!G5</f>
        <v>FINAL READING 01/04/2018</v>
      </c>
      <c r="M2" s="525" t="str">
        <f>NDPL!H5</f>
        <v>INTIAL READING 01/03/2018</v>
      </c>
      <c r="N2" s="525" t="s">
        <v>4</v>
      </c>
      <c r="O2" s="525" t="s">
        <v>5</v>
      </c>
      <c r="P2" s="553" t="s">
        <v>6</v>
      </c>
      <c r="Q2" s="709"/>
    </row>
    <row r="3" ht="14.25" thickBot="1" thickTop="1"/>
    <row r="4" spans="1:17" ht="13.5" thickTop="1">
      <c r="A4" s="469"/>
      <c r="B4" s="252" t="s">
        <v>341</v>
      </c>
      <c r="C4" s="468"/>
      <c r="D4" s="468"/>
      <c r="E4" s="468"/>
      <c r="F4" s="612"/>
      <c r="G4" s="469"/>
      <c r="H4" s="468"/>
      <c r="I4" s="468"/>
      <c r="J4" s="468"/>
      <c r="K4" s="612"/>
      <c r="L4" s="469"/>
      <c r="M4" s="468"/>
      <c r="N4" s="468"/>
      <c r="O4" s="468"/>
      <c r="P4" s="612"/>
      <c r="Q4" s="560"/>
    </row>
    <row r="5" spans="1:17" ht="12.75">
      <c r="A5" s="710"/>
      <c r="B5" s="125" t="s">
        <v>345</v>
      </c>
      <c r="C5" s="126" t="s">
        <v>278</v>
      </c>
      <c r="D5" s="497"/>
      <c r="E5" s="497"/>
      <c r="F5" s="703"/>
      <c r="G5" s="710"/>
      <c r="H5" s="497"/>
      <c r="I5" s="497"/>
      <c r="J5" s="497"/>
      <c r="K5" s="703"/>
      <c r="L5" s="710"/>
      <c r="M5" s="497"/>
      <c r="N5" s="497"/>
      <c r="O5" s="497"/>
      <c r="P5" s="703"/>
      <c r="Q5" s="460"/>
    </row>
    <row r="6" spans="1:17" ht="15">
      <c r="A6" s="496">
        <v>1</v>
      </c>
      <c r="B6" s="497" t="s">
        <v>342</v>
      </c>
      <c r="C6" s="498">
        <v>5100238</v>
      </c>
      <c r="D6" s="123" t="s">
        <v>12</v>
      </c>
      <c r="E6" s="123" t="s">
        <v>280</v>
      </c>
      <c r="F6" s="499">
        <v>750</v>
      </c>
      <c r="G6" s="335">
        <v>13355</v>
      </c>
      <c r="H6" s="272">
        <v>12501</v>
      </c>
      <c r="I6" s="395">
        <f>G6-H6</f>
        <v>854</v>
      </c>
      <c r="J6" s="395">
        <f>$F6*I6</f>
        <v>640500</v>
      </c>
      <c r="K6" s="479">
        <f>J6/1000000</f>
        <v>0.6405</v>
      </c>
      <c r="L6" s="335">
        <v>999964</v>
      </c>
      <c r="M6" s="272">
        <v>999964</v>
      </c>
      <c r="N6" s="395">
        <f>L6-M6</f>
        <v>0</v>
      </c>
      <c r="O6" s="395">
        <f>$F6*N6</f>
        <v>0</v>
      </c>
      <c r="P6" s="479">
        <f>O6/1000000</f>
        <v>0</v>
      </c>
      <c r="Q6" s="472"/>
    </row>
    <row r="7" spans="1:17" ht="15">
      <c r="A7" s="496">
        <v>2</v>
      </c>
      <c r="B7" s="497" t="s">
        <v>343</v>
      </c>
      <c r="C7" s="498">
        <v>5295188</v>
      </c>
      <c r="D7" s="123" t="s">
        <v>12</v>
      </c>
      <c r="E7" s="123" t="s">
        <v>280</v>
      </c>
      <c r="F7" s="499">
        <v>1500</v>
      </c>
      <c r="G7" s="335">
        <v>1001902</v>
      </c>
      <c r="H7" s="272">
        <v>999491</v>
      </c>
      <c r="I7" s="395">
        <f>G7-H7</f>
        <v>2411</v>
      </c>
      <c r="J7" s="395">
        <f>$F7*I7</f>
        <v>3616500</v>
      </c>
      <c r="K7" s="479">
        <f>J7/1000000</f>
        <v>3.6165</v>
      </c>
      <c r="L7" s="335">
        <v>0</v>
      </c>
      <c r="M7" s="272">
        <v>0</v>
      </c>
      <c r="N7" s="395">
        <f>L7-M7</f>
        <v>0</v>
      </c>
      <c r="O7" s="395">
        <f>$F7*N7</f>
        <v>0</v>
      </c>
      <c r="P7" s="479">
        <f>O7/1000000</f>
        <v>0</v>
      </c>
      <c r="Q7" s="460"/>
    </row>
    <row r="8" spans="1:17" s="542" customFormat="1" ht="15">
      <c r="A8" s="533">
        <v>3</v>
      </c>
      <c r="B8" s="534" t="s">
        <v>344</v>
      </c>
      <c r="C8" s="535">
        <v>4864840</v>
      </c>
      <c r="D8" s="536" t="s">
        <v>12</v>
      </c>
      <c r="E8" s="536" t="s">
        <v>280</v>
      </c>
      <c r="F8" s="537">
        <v>750</v>
      </c>
      <c r="G8" s="538">
        <v>847426</v>
      </c>
      <c r="H8" s="336">
        <v>853201</v>
      </c>
      <c r="I8" s="539">
        <f>G8-H8</f>
        <v>-5775</v>
      </c>
      <c r="J8" s="539">
        <f>$F8*I8</f>
        <v>-4331250</v>
      </c>
      <c r="K8" s="540">
        <f>J8/1000000</f>
        <v>-4.33125</v>
      </c>
      <c r="L8" s="538">
        <v>998641</v>
      </c>
      <c r="M8" s="336">
        <v>998641</v>
      </c>
      <c r="N8" s="539">
        <f>L8-M8</f>
        <v>0</v>
      </c>
      <c r="O8" s="539">
        <f>$F8*N8</f>
        <v>0</v>
      </c>
      <c r="P8" s="540">
        <f>O8/1000000</f>
        <v>0</v>
      </c>
      <c r="Q8" s="541"/>
    </row>
    <row r="9" spans="1:17" ht="12.75">
      <c r="A9" s="496"/>
      <c r="B9" s="497"/>
      <c r="C9" s="498"/>
      <c r="D9" s="497"/>
      <c r="E9" s="497"/>
      <c r="F9" s="499"/>
      <c r="G9" s="496"/>
      <c r="H9" s="498"/>
      <c r="I9" s="497"/>
      <c r="J9" s="497"/>
      <c r="K9" s="703"/>
      <c r="L9" s="496"/>
      <c r="M9" s="498"/>
      <c r="N9" s="497"/>
      <c r="O9" s="497"/>
      <c r="P9" s="703"/>
      <c r="Q9" s="460"/>
    </row>
    <row r="10" spans="1:17" ht="12.75">
      <c r="A10" s="710"/>
      <c r="B10" s="497"/>
      <c r="C10" s="497"/>
      <c r="D10" s="497"/>
      <c r="E10" s="497"/>
      <c r="F10" s="703"/>
      <c r="G10" s="496"/>
      <c r="H10" s="498"/>
      <c r="I10" s="497"/>
      <c r="J10" s="497"/>
      <c r="K10" s="703"/>
      <c r="L10" s="496"/>
      <c r="M10" s="498"/>
      <c r="N10" s="497"/>
      <c r="O10" s="497"/>
      <c r="P10" s="703"/>
      <c r="Q10" s="460"/>
    </row>
    <row r="11" spans="1:17" ht="12.75">
      <c r="A11" s="710"/>
      <c r="B11" s="497"/>
      <c r="C11" s="497"/>
      <c r="D11" s="497"/>
      <c r="E11" s="497"/>
      <c r="F11" s="703"/>
      <c r="G11" s="496"/>
      <c r="H11" s="498"/>
      <c r="I11" s="497"/>
      <c r="J11" s="497"/>
      <c r="K11" s="703"/>
      <c r="L11" s="496"/>
      <c r="M11" s="498"/>
      <c r="N11" s="497"/>
      <c r="O11" s="497"/>
      <c r="P11" s="703"/>
      <c r="Q11" s="460"/>
    </row>
    <row r="12" spans="1:17" ht="12.75">
      <c r="A12" s="710"/>
      <c r="B12" s="497"/>
      <c r="C12" s="497"/>
      <c r="D12" s="497"/>
      <c r="E12" s="497"/>
      <c r="F12" s="703"/>
      <c r="G12" s="496"/>
      <c r="H12" s="498"/>
      <c r="I12" s="126" t="s">
        <v>318</v>
      </c>
      <c r="J12" s="497"/>
      <c r="K12" s="555">
        <f>SUM(K6:K8)</f>
        <v>-0.07425000000000015</v>
      </c>
      <c r="L12" s="496"/>
      <c r="M12" s="498"/>
      <c r="N12" s="126" t="s">
        <v>318</v>
      </c>
      <c r="O12" s="497"/>
      <c r="P12" s="555">
        <f>SUM(P6:P8)</f>
        <v>0</v>
      </c>
      <c r="Q12" s="460"/>
    </row>
    <row r="13" spans="1:17" ht="12.75">
      <c r="A13" s="710"/>
      <c r="B13" s="497"/>
      <c r="C13" s="497"/>
      <c r="D13" s="497"/>
      <c r="E13" s="497"/>
      <c r="F13" s="703"/>
      <c r="G13" s="496"/>
      <c r="H13" s="498"/>
      <c r="I13" s="305"/>
      <c r="J13" s="497"/>
      <c r="K13" s="192"/>
      <c r="L13" s="496"/>
      <c r="M13" s="498"/>
      <c r="N13" s="305"/>
      <c r="O13" s="497"/>
      <c r="P13" s="192"/>
      <c r="Q13" s="460"/>
    </row>
    <row r="14" spans="1:17" ht="12.75">
      <c r="A14" s="710"/>
      <c r="B14" s="497"/>
      <c r="C14" s="497"/>
      <c r="D14" s="497"/>
      <c r="E14" s="497"/>
      <c r="F14" s="703"/>
      <c r="G14" s="496"/>
      <c r="H14" s="498"/>
      <c r="I14" s="497"/>
      <c r="J14" s="497"/>
      <c r="K14" s="703"/>
      <c r="L14" s="496"/>
      <c r="M14" s="498"/>
      <c r="N14" s="497"/>
      <c r="O14" s="497"/>
      <c r="P14" s="703"/>
      <c r="Q14" s="460"/>
    </row>
    <row r="15" spans="1:17" ht="12.75">
      <c r="A15" s="710"/>
      <c r="B15" s="119" t="s">
        <v>154</v>
      </c>
      <c r="C15" s="497"/>
      <c r="D15" s="497"/>
      <c r="E15" s="497"/>
      <c r="F15" s="703"/>
      <c r="G15" s="496"/>
      <c r="H15" s="498"/>
      <c r="I15" s="497"/>
      <c r="J15" s="497"/>
      <c r="K15" s="703"/>
      <c r="L15" s="496"/>
      <c r="M15" s="498"/>
      <c r="N15" s="497"/>
      <c r="O15" s="497"/>
      <c r="P15" s="703"/>
      <c r="Q15" s="460"/>
    </row>
    <row r="16" spans="1:17" ht="12.75">
      <c r="A16" s="711"/>
      <c r="B16" s="119" t="s">
        <v>277</v>
      </c>
      <c r="C16" s="110" t="s">
        <v>278</v>
      </c>
      <c r="D16" s="110"/>
      <c r="E16" s="111"/>
      <c r="F16" s="112"/>
      <c r="G16" s="113"/>
      <c r="H16" s="498"/>
      <c r="I16" s="497"/>
      <c r="J16" s="497"/>
      <c r="K16" s="703"/>
      <c r="L16" s="496"/>
      <c r="M16" s="498"/>
      <c r="N16" s="497"/>
      <c r="O16" s="497"/>
      <c r="P16" s="703"/>
      <c r="Q16" s="460"/>
    </row>
    <row r="17" spans="1:17" ht="15">
      <c r="A17" s="113">
        <v>1</v>
      </c>
      <c r="B17" s="114" t="s">
        <v>279</v>
      </c>
      <c r="C17" s="115">
        <v>5100232</v>
      </c>
      <c r="D17" s="116" t="s">
        <v>12</v>
      </c>
      <c r="E17" s="116" t="s">
        <v>280</v>
      </c>
      <c r="F17" s="117">
        <v>5000</v>
      </c>
      <c r="G17" s="335">
        <v>850</v>
      </c>
      <c r="H17" s="272">
        <v>778</v>
      </c>
      <c r="I17" s="395">
        <f>G17-H17</f>
        <v>72</v>
      </c>
      <c r="J17" s="395">
        <f>$F17*I17</f>
        <v>360000</v>
      </c>
      <c r="K17" s="479">
        <f>J17/1000000</f>
        <v>0.36</v>
      </c>
      <c r="L17" s="335">
        <v>11729</v>
      </c>
      <c r="M17" s="272">
        <v>11729</v>
      </c>
      <c r="N17" s="395">
        <f>L17-M17</f>
        <v>0</v>
      </c>
      <c r="O17" s="395">
        <f>$F17*N17</f>
        <v>0</v>
      </c>
      <c r="P17" s="479">
        <f>O17/1000000</f>
        <v>0</v>
      </c>
      <c r="Q17" s="460"/>
    </row>
    <row r="18" spans="1:17" ht="15">
      <c r="A18" s="113">
        <v>2</v>
      </c>
      <c r="B18" s="122" t="s">
        <v>281</v>
      </c>
      <c r="C18" s="115">
        <v>4864938</v>
      </c>
      <c r="D18" s="116" t="s">
        <v>12</v>
      </c>
      <c r="E18" s="116" t="s">
        <v>280</v>
      </c>
      <c r="F18" s="117">
        <v>1000</v>
      </c>
      <c r="G18" s="335">
        <v>999964</v>
      </c>
      <c r="H18" s="336">
        <v>999964</v>
      </c>
      <c r="I18" s="395">
        <f>G18-H18</f>
        <v>0</v>
      </c>
      <c r="J18" s="395">
        <f>$F18*I18</f>
        <v>0</v>
      </c>
      <c r="K18" s="479">
        <f>J18/1000000</f>
        <v>0</v>
      </c>
      <c r="L18" s="335">
        <v>918585</v>
      </c>
      <c r="M18" s="336">
        <v>920116</v>
      </c>
      <c r="N18" s="395">
        <f>L18-M18</f>
        <v>-1531</v>
      </c>
      <c r="O18" s="395">
        <f>$F18*N18</f>
        <v>-1531000</v>
      </c>
      <c r="P18" s="479">
        <f>O18/1000000</f>
        <v>-1.531</v>
      </c>
      <c r="Q18" s="472"/>
    </row>
    <row r="19" spans="1:17" ht="15">
      <c r="A19" s="113">
        <v>3</v>
      </c>
      <c r="B19" s="114" t="s">
        <v>282</v>
      </c>
      <c r="C19" s="115">
        <v>4864947</v>
      </c>
      <c r="D19" s="116" t="s">
        <v>12</v>
      </c>
      <c r="E19" s="116" t="s">
        <v>280</v>
      </c>
      <c r="F19" s="117">
        <v>1000</v>
      </c>
      <c r="G19" s="335">
        <v>973818</v>
      </c>
      <c r="H19" s="336">
        <v>973712</v>
      </c>
      <c r="I19" s="395">
        <f>G19-H19</f>
        <v>106</v>
      </c>
      <c r="J19" s="395">
        <f>$F19*I19</f>
        <v>106000</v>
      </c>
      <c r="K19" s="479">
        <f>J19/1000000</f>
        <v>0.106</v>
      </c>
      <c r="L19" s="335">
        <v>998844</v>
      </c>
      <c r="M19" s="336">
        <v>998314</v>
      </c>
      <c r="N19" s="395">
        <f>L19-M19</f>
        <v>530</v>
      </c>
      <c r="O19" s="395">
        <f>$F19*N19</f>
        <v>530000</v>
      </c>
      <c r="P19" s="479">
        <f>O19/1000000</f>
        <v>0.53</v>
      </c>
      <c r="Q19" s="716"/>
    </row>
    <row r="20" spans="1:17" ht="12.75">
      <c r="A20" s="113"/>
      <c r="B20" s="114"/>
      <c r="C20" s="115"/>
      <c r="D20" s="116"/>
      <c r="E20" s="116"/>
      <c r="F20" s="118"/>
      <c r="G20" s="127"/>
      <c r="H20" s="497"/>
      <c r="I20" s="395"/>
      <c r="J20" s="395"/>
      <c r="K20" s="479"/>
      <c r="L20" s="632"/>
      <c r="M20" s="631"/>
      <c r="N20" s="395"/>
      <c r="O20" s="395"/>
      <c r="P20" s="479"/>
      <c r="Q20" s="460"/>
    </row>
    <row r="21" spans="1:17" ht="12.75">
      <c r="A21" s="710"/>
      <c r="B21" s="497"/>
      <c r="C21" s="497"/>
      <c r="D21" s="497"/>
      <c r="E21" s="497"/>
      <c r="F21" s="703"/>
      <c r="G21" s="710"/>
      <c r="H21" s="497"/>
      <c r="I21" s="497"/>
      <c r="J21" s="497"/>
      <c r="K21" s="703"/>
      <c r="L21" s="710"/>
      <c r="M21" s="497"/>
      <c r="N21" s="497"/>
      <c r="O21" s="497"/>
      <c r="P21" s="703"/>
      <c r="Q21" s="460"/>
    </row>
    <row r="22" spans="1:17" ht="12.75">
      <c r="A22" s="710"/>
      <c r="B22" s="497"/>
      <c r="C22" s="497"/>
      <c r="D22" s="497"/>
      <c r="E22" s="497"/>
      <c r="F22" s="703"/>
      <c r="G22" s="710"/>
      <c r="H22" s="497"/>
      <c r="I22" s="497"/>
      <c r="J22" s="497"/>
      <c r="K22" s="703"/>
      <c r="L22" s="710"/>
      <c r="M22" s="497"/>
      <c r="N22" s="497"/>
      <c r="O22" s="497"/>
      <c r="P22" s="703"/>
      <c r="Q22" s="460"/>
    </row>
    <row r="23" spans="1:17" ht="12.75">
      <c r="A23" s="710"/>
      <c r="B23" s="497"/>
      <c r="C23" s="497"/>
      <c r="D23" s="497"/>
      <c r="E23" s="497"/>
      <c r="F23" s="703"/>
      <c r="G23" s="710"/>
      <c r="H23" s="497"/>
      <c r="I23" s="126" t="s">
        <v>318</v>
      </c>
      <c r="J23" s="497"/>
      <c r="K23" s="555">
        <f>SUM(K17:K19)</f>
        <v>0.46599999999999997</v>
      </c>
      <c r="L23" s="710"/>
      <c r="M23" s="497"/>
      <c r="N23" s="126" t="s">
        <v>318</v>
      </c>
      <c r="O23" s="497"/>
      <c r="P23" s="555">
        <f>SUM(P17:P19)</f>
        <v>-1.001</v>
      </c>
      <c r="Q23" s="460"/>
    </row>
    <row r="24" spans="1:17" ht="13.5" thickBot="1">
      <c r="A24" s="613"/>
      <c r="B24" s="500"/>
      <c r="C24" s="500"/>
      <c r="D24" s="500"/>
      <c r="E24" s="500"/>
      <c r="F24" s="614"/>
      <c r="G24" s="613"/>
      <c r="H24" s="500"/>
      <c r="I24" s="500"/>
      <c r="J24" s="500"/>
      <c r="K24" s="614"/>
      <c r="L24" s="613"/>
      <c r="M24" s="500"/>
      <c r="N24" s="500"/>
      <c r="O24" s="500"/>
      <c r="P24" s="614"/>
      <c r="Q24" s="571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8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3"/>
  <sheetViews>
    <sheetView view="pageBreakPreview" zoomScale="82" zoomScaleNormal="85" zoomScaleSheetLayoutView="82" zoomScalePageLayoutView="0" workbookViewId="0" topLeftCell="A64">
      <selection activeCell="B85" sqref="B85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181" customFormat="1" ht="15.75" customHeight="1">
      <c r="A1" s="151" t="s">
        <v>237</v>
      </c>
    </row>
    <row r="2" spans="1:18" s="181" customFormat="1" ht="15.75" customHeight="1">
      <c r="A2" s="880" t="s">
        <v>238</v>
      </c>
      <c r="K2" s="693"/>
      <c r="Q2" s="881" t="str">
        <f>NDPL!$Q$1</f>
        <v>MARCH-2018</v>
      </c>
      <c r="R2" s="881"/>
    </row>
    <row r="3" s="181" customFormat="1" ht="15.75" customHeight="1">
      <c r="A3" s="87" t="s">
        <v>85</v>
      </c>
    </row>
    <row r="4" spans="1:16" s="181" customFormat="1" ht="15.75" customHeight="1" thickBot="1">
      <c r="A4" s="87" t="s">
        <v>246</v>
      </c>
      <c r="G4" s="183"/>
      <c r="H4" s="183"/>
      <c r="I4" s="693" t="s">
        <v>7</v>
      </c>
      <c r="J4" s="183"/>
      <c r="K4" s="183"/>
      <c r="L4" s="183"/>
      <c r="M4" s="183"/>
      <c r="N4" s="693" t="s">
        <v>398</v>
      </c>
      <c r="O4" s="183"/>
      <c r="P4" s="183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01/04/2018</v>
      </c>
      <c r="H5" s="33" t="str">
        <f>NDPL!H5</f>
        <v>INTIAL READING 01/03/2018</v>
      </c>
      <c r="I5" s="33" t="s">
        <v>4</v>
      </c>
      <c r="J5" s="33" t="s">
        <v>5</v>
      </c>
      <c r="K5" s="33" t="s">
        <v>6</v>
      </c>
      <c r="L5" s="35" t="str">
        <f>NDPL!G5</f>
        <v>FINAL READING 01/04/2018</v>
      </c>
      <c r="M5" s="33" t="str">
        <f>NDPL!H5</f>
        <v>INTIAL READING 01/03/2018</v>
      </c>
      <c r="N5" s="33" t="s">
        <v>4</v>
      </c>
      <c r="O5" s="33" t="s">
        <v>5</v>
      </c>
      <c r="P5" s="33" t="s">
        <v>6</v>
      </c>
      <c r="Q5" s="177" t="s">
        <v>309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3"/>
      <c r="B7" s="354" t="s">
        <v>141</v>
      </c>
      <c r="C7" s="344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48"/>
    </row>
    <row r="8" spans="1:17" s="456" customFormat="1" ht="15.75" customHeight="1">
      <c r="A8" s="355">
        <v>1</v>
      </c>
      <c r="B8" s="356" t="s">
        <v>86</v>
      </c>
      <c r="C8" s="359">
        <v>4865110</v>
      </c>
      <c r="D8" s="40" t="s">
        <v>12</v>
      </c>
      <c r="E8" s="41" t="s">
        <v>346</v>
      </c>
      <c r="F8" s="365">
        <v>100</v>
      </c>
      <c r="G8" s="335">
        <v>11288</v>
      </c>
      <c r="H8" s="272">
        <v>11403</v>
      </c>
      <c r="I8" s="272">
        <f aca="true" t="shared" si="0" ref="I8:I13">G8-H8</f>
        <v>-115</v>
      </c>
      <c r="J8" s="272">
        <f aca="true" t="shared" si="1" ref="J8:J14">$F8*I8</f>
        <v>-11500</v>
      </c>
      <c r="K8" s="272">
        <f aca="true" t="shared" si="2" ref="K8:K14">J8/1000000</f>
        <v>-0.0115</v>
      </c>
      <c r="L8" s="335">
        <v>999148</v>
      </c>
      <c r="M8" s="272">
        <v>999218</v>
      </c>
      <c r="N8" s="272">
        <f aca="true" t="shared" si="3" ref="N8:N13">L8-M8</f>
        <v>-70</v>
      </c>
      <c r="O8" s="272">
        <f aca="true" t="shared" si="4" ref="O8:O14">$F8*N8</f>
        <v>-7000</v>
      </c>
      <c r="P8" s="272">
        <f aca="true" t="shared" si="5" ref="P8:P14">O8/1000000</f>
        <v>-0.007</v>
      </c>
      <c r="Q8" s="460"/>
    </row>
    <row r="9" spans="1:17" s="456" customFormat="1" ht="15.75" customHeight="1">
      <c r="A9" s="355">
        <v>2</v>
      </c>
      <c r="B9" s="356" t="s">
        <v>87</v>
      </c>
      <c r="C9" s="359">
        <v>4865080</v>
      </c>
      <c r="D9" s="40" t="s">
        <v>12</v>
      </c>
      <c r="E9" s="41" t="s">
        <v>346</v>
      </c>
      <c r="F9" s="365">
        <v>300</v>
      </c>
      <c r="G9" s="335">
        <v>8118</v>
      </c>
      <c r="H9" s="272">
        <v>8203</v>
      </c>
      <c r="I9" s="272">
        <f t="shared" si="0"/>
        <v>-85</v>
      </c>
      <c r="J9" s="272">
        <f t="shared" si="1"/>
        <v>-25500</v>
      </c>
      <c r="K9" s="272">
        <f t="shared" si="2"/>
        <v>-0.0255</v>
      </c>
      <c r="L9" s="335">
        <v>7958</v>
      </c>
      <c r="M9" s="272">
        <v>7624</v>
      </c>
      <c r="N9" s="272">
        <f t="shared" si="3"/>
        <v>334</v>
      </c>
      <c r="O9" s="272">
        <f t="shared" si="4"/>
        <v>100200</v>
      </c>
      <c r="P9" s="272">
        <f t="shared" si="5"/>
        <v>0.1002</v>
      </c>
      <c r="Q9" s="472"/>
    </row>
    <row r="10" spans="1:17" s="456" customFormat="1" ht="15.75" customHeight="1">
      <c r="A10" s="355">
        <v>3</v>
      </c>
      <c r="B10" s="356" t="s">
        <v>88</v>
      </c>
      <c r="C10" s="359">
        <v>5295197</v>
      </c>
      <c r="D10" s="40" t="s">
        <v>12</v>
      </c>
      <c r="E10" s="41" t="s">
        <v>346</v>
      </c>
      <c r="F10" s="365">
        <v>75</v>
      </c>
      <c r="G10" s="335">
        <v>28694</v>
      </c>
      <c r="H10" s="272">
        <v>28730</v>
      </c>
      <c r="I10" s="272">
        <f>G10-H10</f>
        <v>-36</v>
      </c>
      <c r="J10" s="272">
        <f>$F10*I10</f>
        <v>-2700</v>
      </c>
      <c r="K10" s="272">
        <f>J10/1000000</f>
        <v>-0.0027</v>
      </c>
      <c r="L10" s="335">
        <v>203742</v>
      </c>
      <c r="M10" s="272">
        <v>196887</v>
      </c>
      <c r="N10" s="272">
        <f>L10-M10</f>
        <v>6855</v>
      </c>
      <c r="O10" s="272">
        <f>$F10*N10</f>
        <v>514125</v>
      </c>
      <c r="P10" s="272">
        <f>O10/1000000</f>
        <v>0.514125</v>
      </c>
      <c r="Q10" s="460"/>
    </row>
    <row r="11" spans="1:17" s="456" customFormat="1" ht="15.75" customHeight="1">
      <c r="A11" s="355">
        <v>4</v>
      </c>
      <c r="B11" s="356" t="s">
        <v>89</v>
      </c>
      <c r="C11" s="359">
        <v>4865184</v>
      </c>
      <c r="D11" s="40" t="s">
        <v>12</v>
      </c>
      <c r="E11" s="41" t="s">
        <v>346</v>
      </c>
      <c r="F11" s="365">
        <v>300</v>
      </c>
      <c r="G11" s="335">
        <v>998301</v>
      </c>
      <c r="H11" s="272">
        <v>998350</v>
      </c>
      <c r="I11" s="272">
        <f t="shared" si="0"/>
        <v>-49</v>
      </c>
      <c r="J11" s="272">
        <f t="shared" si="1"/>
        <v>-14700</v>
      </c>
      <c r="K11" s="272">
        <f t="shared" si="2"/>
        <v>-0.0147</v>
      </c>
      <c r="L11" s="335">
        <v>5688</v>
      </c>
      <c r="M11" s="272">
        <v>5886</v>
      </c>
      <c r="N11" s="272">
        <f t="shared" si="3"/>
        <v>-198</v>
      </c>
      <c r="O11" s="272">
        <f t="shared" si="4"/>
        <v>-59400</v>
      </c>
      <c r="P11" s="272">
        <f t="shared" si="5"/>
        <v>-0.0594</v>
      </c>
      <c r="Q11" s="460"/>
    </row>
    <row r="12" spans="1:17" s="456" customFormat="1" ht="15">
      <c r="A12" s="355">
        <v>5</v>
      </c>
      <c r="B12" s="356" t="s">
        <v>90</v>
      </c>
      <c r="C12" s="359">
        <v>4865103</v>
      </c>
      <c r="D12" s="40" t="s">
        <v>12</v>
      </c>
      <c r="E12" s="41" t="s">
        <v>346</v>
      </c>
      <c r="F12" s="365">
        <v>1333.3</v>
      </c>
      <c r="G12" s="335">
        <v>1728</v>
      </c>
      <c r="H12" s="272">
        <v>1724</v>
      </c>
      <c r="I12" s="272">
        <f t="shared" si="0"/>
        <v>4</v>
      </c>
      <c r="J12" s="272">
        <f t="shared" si="1"/>
        <v>5333.2</v>
      </c>
      <c r="K12" s="272">
        <f t="shared" si="2"/>
        <v>0.0053332</v>
      </c>
      <c r="L12" s="335">
        <v>3156</v>
      </c>
      <c r="M12" s="272">
        <v>3059</v>
      </c>
      <c r="N12" s="272">
        <f t="shared" si="3"/>
        <v>97</v>
      </c>
      <c r="O12" s="272">
        <f t="shared" si="4"/>
        <v>129330.09999999999</v>
      </c>
      <c r="P12" s="272">
        <f t="shared" si="5"/>
        <v>0.1293301</v>
      </c>
      <c r="Q12" s="466"/>
    </row>
    <row r="13" spans="1:17" s="456" customFormat="1" ht="15.75" customHeight="1">
      <c r="A13" s="355">
        <v>6</v>
      </c>
      <c r="B13" s="356" t="s">
        <v>91</v>
      </c>
      <c r="C13" s="359">
        <v>4865101</v>
      </c>
      <c r="D13" s="40" t="s">
        <v>12</v>
      </c>
      <c r="E13" s="41" t="s">
        <v>346</v>
      </c>
      <c r="F13" s="365">
        <v>100</v>
      </c>
      <c r="G13" s="335">
        <v>35179</v>
      </c>
      <c r="H13" s="272">
        <v>34983</v>
      </c>
      <c r="I13" s="272">
        <f t="shared" si="0"/>
        <v>196</v>
      </c>
      <c r="J13" s="272">
        <f t="shared" si="1"/>
        <v>19600</v>
      </c>
      <c r="K13" s="272">
        <f t="shared" si="2"/>
        <v>0.0196</v>
      </c>
      <c r="L13" s="335">
        <v>159464</v>
      </c>
      <c r="M13" s="272">
        <v>158991</v>
      </c>
      <c r="N13" s="272">
        <f t="shared" si="3"/>
        <v>473</v>
      </c>
      <c r="O13" s="272">
        <f t="shared" si="4"/>
        <v>47300</v>
      </c>
      <c r="P13" s="272">
        <f t="shared" si="5"/>
        <v>0.0473</v>
      </c>
      <c r="Q13" s="460"/>
    </row>
    <row r="14" spans="1:17" s="456" customFormat="1" ht="15.75" customHeight="1">
      <c r="A14" s="355">
        <v>7</v>
      </c>
      <c r="B14" s="356" t="s">
        <v>92</v>
      </c>
      <c r="C14" s="359">
        <v>5295196</v>
      </c>
      <c r="D14" s="40" t="s">
        <v>12</v>
      </c>
      <c r="E14" s="41" t="s">
        <v>346</v>
      </c>
      <c r="F14" s="856">
        <v>75</v>
      </c>
      <c r="G14" s="335">
        <v>16525</v>
      </c>
      <c r="H14" s="272">
        <v>16610</v>
      </c>
      <c r="I14" s="272">
        <f>G14-H14</f>
        <v>-85</v>
      </c>
      <c r="J14" s="272">
        <f t="shared" si="1"/>
        <v>-6375</v>
      </c>
      <c r="K14" s="272">
        <f t="shared" si="2"/>
        <v>-0.006375</v>
      </c>
      <c r="L14" s="335">
        <v>46413</v>
      </c>
      <c r="M14" s="272">
        <v>45571</v>
      </c>
      <c r="N14" s="272">
        <f>L14-M14</f>
        <v>842</v>
      </c>
      <c r="O14" s="272">
        <f t="shared" si="4"/>
        <v>63150</v>
      </c>
      <c r="P14" s="272">
        <f t="shared" si="5"/>
        <v>0.06315</v>
      </c>
      <c r="Q14" s="460"/>
    </row>
    <row r="15" spans="1:17" ht="15.75" customHeight="1">
      <c r="A15" s="355"/>
      <c r="B15" s="358" t="s">
        <v>11</v>
      </c>
      <c r="C15" s="359"/>
      <c r="D15" s="40"/>
      <c r="E15" s="40"/>
      <c r="F15" s="365"/>
      <c r="G15" s="333"/>
      <c r="H15" s="334"/>
      <c r="I15" s="383"/>
      <c r="J15" s="383"/>
      <c r="K15" s="383"/>
      <c r="L15" s="384"/>
      <c r="M15" s="383"/>
      <c r="N15" s="383"/>
      <c r="O15" s="383"/>
      <c r="P15" s="383"/>
      <c r="Q15" s="149"/>
    </row>
    <row r="16" spans="1:17" s="456" customFormat="1" ht="15.75" customHeight="1">
      <c r="A16" s="355">
        <v>8</v>
      </c>
      <c r="B16" s="356" t="s">
        <v>369</v>
      </c>
      <c r="C16" s="359">
        <v>4864884</v>
      </c>
      <c r="D16" s="40" t="s">
        <v>12</v>
      </c>
      <c r="E16" s="41" t="s">
        <v>346</v>
      </c>
      <c r="F16" s="365">
        <v>1000</v>
      </c>
      <c r="G16" s="335">
        <v>986728</v>
      </c>
      <c r="H16" s="336">
        <v>987067</v>
      </c>
      <c r="I16" s="272">
        <f aca="true" t="shared" si="6" ref="I16:I27">G16-H16</f>
        <v>-339</v>
      </c>
      <c r="J16" s="272">
        <f aca="true" t="shared" si="7" ref="J16:J27">$F16*I16</f>
        <v>-339000</v>
      </c>
      <c r="K16" s="272">
        <f aca="true" t="shared" si="8" ref="K16:K27">J16/1000000</f>
        <v>-0.339</v>
      </c>
      <c r="L16" s="335">
        <v>2261</v>
      </c>
      <c r="M16" s="336">
        <v>2261</v>
      </c>
      <c r="N16" s="272">
        <f aca="true" t="shared" si="9" ref="N16:N27">L16-M16</f>
        <v>0</v>
      </c>
      <c r="O16" s="272">
        <f aca="true" t="shared" si="10" ref="O16:O27">$F16*N16</f>
        <v>0</v>
      </c>
      <c r="P16" s="272">
        <f aca="true" t="shared" si="11" ref="P16:P27">O16/1000000</f>
        <v>0</v>
      </c>
      <c r="Q16" s="491"/>
    </row>
    <row r="17" spans="1:17" s="456" customFormat="1" ht="15.75" customHeight="1">
      <c r="A17" s="355">
        <v>9</v>
      </c>
      <c r="B17" s="356" t="s">
        <v>93</v>
      </c>
      <c r="C17" s="359">
        <v>4864831</v>
      </c>
      <c r="D17" s="40" t="s">
        <v>12</v>
      </c>
      <c r="E17" s="41" t="s">
        <v>346</v>
      </c>
      <c r="F17" s="365">
        <v>1000</v>
      </c>
      <c r="G17" s="335">
        <v>995742</v>
      </c>
      <c r="H17" s="336">
        <v>995866</v>
      </c>
      <c r="I17" s="272">
        <f t="shared" si="6"/>
        <v>-124</v>
      </c>
      <c r="J17" s="272">
        <f t="shared" si="7"/>
        <v>-124000</v>
      </c>
      <c r="K17" s="272">
        <f t="shared" si="8"/>
        <v>-0.124</v>
      </c>
      <c r="L17" s="335">
        <v>3874</v>
      </c>
      <c r="M17" s="336">
        <v>3885</v>
      </c>
      <c r="N17" s="272">
        <f t="shared" si="9"/>
        <v>-11</v>
      </c>
      <c r="O17" s="272">
        <f t="shared" si="10"/>
        <v>-11000</v>
      </c>
      <c r="P17" s="272">
        <f t="shared" si="11"/>
        <v>-0.011</v>
      </c>
      <c r="Q17" s="460"/>
    </row>
    <row r="18" spans="1:17" s="456" customFormat="1" ht="15.75" customHeight="1">
      <c r="A18" s="355">
        <v>10</v>
      </c>
      <c r="B18" s="356" t="s">
        <v>124</v>
      </c>
      <c r="C18" s="359">
        <v>4864832</v>
      </c>
      <c r="D18" s="40" t="s">
        <v>12</v>
      </c>
      <c r="E18" s="41" t="s">
        <v>346</v>
      </c>
      <c r="F18" s="365">
        <v>1000</v>
      </c>
      <c r="G18" s="335">
        <v>999385</v>
      </c>
      <c r="H18" s="336">
        <v>998824</v>
      </c>
      <c r="I18" s="272">
        <f t="shared" si="6"/>
        <v>561</v>
      </c>
      <c r="J18" s="272">
        <f t="shared" si="7"/>
        <v>561000</v>
      </c>
      <c r="K18" s="272">
        <f t="shared" si="8"/>
        <v>0.561</v>
      </c>
      <c r="L18" s="335">
        <v>1475</v>
      </c>
      <c r="M18" s="336">
        <v>1475</v>
      </c>
      <c r="N18" s="272">
        <f t="shared" si="9"/>
        <v>0</v>
      </c>
      <c r="O18" s="272">
        <f t="shared" si="10"/>
        <v>0</v>
      </c>
      <c r="P18" s="272">
        <f t="shared" si="11"/>
        <v>0</v>
      </c>
      <c r="Q18" s="460"/>
    </row>
    <row r="19" spans="1:17" s="456" customFormat="1" ht="15.75" customHeight="1">
      <c r="A19" s="355">
        <v>11</v>
      </c>
      <c r="B19" s="356" t="s">
        <v>94</v>
      </c>
      <c r="C19" s="359">
        <v>4864833</v>
      </c>
      <c r="D19" s="40" t="s">
        <v>12</v>
      </c>
      <c r="E19" s="41" t="s">
        <v>346</v>
      </c>
      <c r="F19" s="365">
        <v>1000</v>
      </c>
      <c r="G19" s="335">
        <v>992708</v>
      </c>
      <c r="H19" s="336">
        <v>992999</v>
      </c>
      <c r="I19" s="272">
        <f t="shared" si="6"/>
        <v>-291</v>
      </c>
      <c r="J19" s="272">
        <f t="shared" si="7"/>
        <v>-291000</v>
      </c>
      <c r="K19" s="272">
        <f t="shared" si="8"/>
        <v>-0.291</v>
      </c>
      <c r="L19" s="335">
        <v>1454</v>
      </c>
      <c r="M19" s="336">
        <v>1455</v>
      </c>
      <c r="N19" s="272">
        <f t="shared" si="9"/>
        <v>-1</v>
      </c>
      <c r="O19" s="272">
        <f t="shared" si="10"/>
        <v>-1000</v>
      </c>
      <c r="P19" s="272">
        <f t="shared" si="11"/>
        <v>-0.001</v>
      </c>
      <c r="Q19" s="460"/>
    </row>
    <row r="20" spans="1:17" s="456" customFormat="1" ht="15.75" customHeight="1">
      <c r="A20" s="355">
        <v>12</v>
      </c>
      <c r="B20" s="356" t="s">
        <v>95</v>
      </c>
      <c r="C20" s="359">
        <v>4864834</v>
      </c>
      <c r="D20" s="40" t="s">
        <v>12</v>
      </c>
      <c r="E20" s="41" t="s">
        <v>346</v>
      </c>
      <c r="F20" s="365">
        <v>1000</v>
      </c>
      <c r="G20" s="335">
        <v>993398</v>
      </c>
      <c r="H20" s="336">
        <v>993414</v>
      </c>
      <c r="I20" s="272">
        <f t="shared" si="6"/>
        <v>-16</v>
      </c>
      <c r="J20" s="272">
        <f t="shared" si="7"/>
        <v>-16000</v>
      </c>
      <c r="K20" s="272">
        <f t="shared" si="8"/>
        <v>-0.016</v>
      </c>
      <c r="L20" s="335">
        <v>5565</v>
      </c>
      <c r="M20" s="336">
        <v>5587</v>
      </c>
      <c r="N20" s="272">
        <f t="shared" si="9"/>
        <v>-22</v>
      </c>
      <c r="O20" s="272">
        <f t="shared" si="10"/>
        <v>-22000</v>
      </c>
      <c r="P20" s="272">
        <f t="shared" si="11"/>
        <v>-0.022</v>
      </c>
      <c r="Q20" s="460"/>
    </row>
    <row r="21" spans="1:17" s="456" customFormat="1" ht="15.75" customHeight="1">
      <c r="A21" s="355">
        <v>13</v>
      </c>
      <c r="B21" s="321" t="s">
        <v>96</v>
      </c>
      <c r="C21" s="359">
        <v>4864889</v>
      </c>
      <c r="D21" s="44" t="s">
        <v>12</v>
      </c>
      <c r="E21" s="41" t="s">
        <v>346</v>
      </c>
      <c r="F21" s="365">
        <v>1000</v>
      </c>
      <c r="G21" s="335">
        <v>997257</v>
      </c>
      <c r="H21" s="336">
        <v>997242</v>
      </c>
      <c r="I21" s="272">
        <f t="shared" si="6"/>
        <v>15</v>
      </c>
      <c r="J21" s="272">
        <f t="shared" si="7"/>
        <v>15000</v>
      </c>
      <c r="K21" s="272">
        <f t="shared" si="8"/>
        <v>0.015</v>
      </c>
      <c r="L21" s="335">
        <v>998989</v>
      </c>
      <c r="M21" s="336">
        <v>998684</v>
      </c>
      <c r="N21" s="272">
        <f t="shared" si="9"/>
        <v>305</v>
      </c>
      <c r="O21" s="272">
        <f t="shared" si="10"/>
        <v>305000</v>
      </c>
      <c r="P21" s="272">
        <f t="shared" si="11"/>
        <v>0.305</v>
      </c>
      <c r="Q21" s="460"/>
    </row>
    <row r="22" spans="1:17" s="456" customFormat="1" ht="15.75" customHeight="1">
      <c r="A22" s="355">
        <v>14</v>
      </c>
      <c r="B22" s="356" t="s">
        <v>97</v>
      </c>
      <c r="C22" s="359">
        <v>4864868</v>
      </c>
      <c r="D22" s="40" t="s">
        <v>12</v>
      </c>
      <c r="E22" s="41" t="s">
        <v>346</v>
      </c>
      <c r="F22" s="365">
        <v>1000</v>
      </c>
      <c r="G22" s="335">
        <v>998342</v>
      </c>
      <c r="H22" s="336">
        <v>998396</v>
      </c>
      <c r="I22" s="272">
        <f t="shared" si="6"/>
        <v>-54</v>
      </c>
      <c r="J22" s="272">
        <f t="shared" si="7"/>
        <v>-54000</v>
      </c>
      <c r="K22" s="272">
        <f t="shared" si="8"/>
        <v>-0.054</v>
      </c>
      <c r="L22" s="335">
        <v>16278</v>
      </c>
      <c r="M22" s="336">
        <v>16282</v>
      </c>
      <c r="N22" s="272">
        <f t="shared" si="9"/>
        <v>-4</v>
      </c>
      <c r="O22" s="272">
        <f t="shared" si="10"/>
        <v>-4000</v>
      </c>
      <c r="P22" s="272">
        <f t="shared" si="11"/>
        <v>-0.004</v>
      </c>
      <c r="Q22" s="460"/>
    </row>
    <row r="23" spans="1:17" s="456" customFormat="1" ht="15.75" customHeight="1">
      <c r="A23" s="355"/>
      <c r="B23" s="356"/>
      <c r="C23" s="359">
        <v>5128408</v>
      </c>
      <c r="D23" s="40" t="s">
        <v>12</v>
      </c>
      <c r="E23" s="41" t="s">
        <v>346</v>
      </c>
      <c r="F23" s="365">
        <v>1000</v>
      </c>
      <c r="G23" s="335">
        <v>999996</v>
      </c>
      <c r="H23" s="336">
        <v>1000000</v>
      </c>
      <c r="I23" s="272">
        <f>G23-H23</f>
        <v>-4</v>
      </c>
      <c r="J23" s="272">
        <f t="shared" si="7"/>
        <v>-4000</v>
      </c>
      <c r="K23" s="272">
        <f t="shared" si="8"/>
        <v>-0.004</v>
      </c>
      <c r="L23" s="335">
        <v>999999</v>
      </c>
      <c r="M23" s="336">
        <v>1000000</v>
      </c>
      <c r="N23" s="272">
        <f>L23-M23</f>
        <v>-1</v>
      </c>
      <c r="O23" s="272">
        <f t="shared" si="10"/>
        <v>-1000</v>
      </c>
      <c r="P23" s="272">
        <f t="shared" si="11"/>
        <v>-0.001</v>
      </c>
      <c r="Q23" s="460" t="s">
        <v>474</v>
      </c>
    </row>
    <row r="24" spans="1:17" s="456" customFormat="1" ht="15.75" customHeight="1">
      <c r="A24" s="355">
        <v>15</v>
      </c>
      <c r="B24" s="356" t="s">
        <v>98</v>
      </c>
      <c r="C24" s="359">
        <v>4864895</v>
      </c>
      <c r="D24" s="40" t="s">
        <v>12</v>
      </c>
      <c r="E24" s="41" t="s">
        <v>346</v>
      </c>
      <c r="F24" s="365">
        <v>800</v>
      </c>
      <c r="G24" s="335">
        <v>999039</v>
      </c>
      <c r="H24" s="336">
        <v>999050</v>
      </c>
      <c r="I24" s="272">
        <f>G24-H24</f>
        <v>-11</v>
      </c>
      <c r="J24" s="272">
        <f t="shared" si="7"/>
        <v>-8800</v>
      </c>
      <c r="K24" s="272">
        <f t="shared" si="8"/>
        <v>-0.0088</v>
      </c>
      <c r="L24" s="335">
        <v>2237</v>
      </c>
      <c r="M24" s="336">
        <v>2328</v>
      </c>
      <c r="N24" s="272">
        <f>L24-M24</f>
        <v>-91</v>
      </c>
      <c r="O24" s="272">
        <f t="shared" si="10"/>
        <v>-72800</v>
      </c>
      <c r="P24" s="272">
        <f t="shared" si="11"/>
        <v>-0.0728</v>
      </c>
      <c r="Q24" s="460"/>
    </row>
    <row r="25" spans="1:17" s="456" customFormat="1" ht="15.75" customHeight="1">
      <c r="A25" s="355">
        <v>16</v>
      </c>
      <c r="B25" s="356" t="s">
        <v>99</v>
      </c>
      <c r="C25" s="359">
        <v>4864838</v>
      </c>
      <c r="D25" s="40" t="s">
        <v>12</v>
      </c>
      <c r="E25" s="41" t="s">
        <v>346</v>
      </c>
      <c r="F25" s="365">
        <v>1000</v>
      </c>
      <c r="G25" s="335">
        <v>999170</v>
      </c>
      <c r="H25" s="336">
        <v>998720</v>
      </c>
      <c r="I25" s="272">
        <f t="shared" si="6"/>
        <v>450</v>
      </c>
      <c r="J25" s="272">
        <f t="shared" si="7"/>
        <v>450000</v>
      </c>
      <c r="K25" s="272">
        <f t="shared" si="8"/>
        <v>0.45</v>
      </c>
      <c r="L25" s="335">
        <v>32996</v>
      </c>
      <c r="M25" s="336">
        <v>32997</v>
      </c>
      <c r="N25" s="272">
        <f t="shared" si="9"/>
        <v>-1</v>
      </c>
      <c r="O25" s="272">
        <f t="shared" si="10"/>
        <v>-1000</v>
      </c>
      <c r="P25" s="272">
        <f t="shared" si="11"/>
        <v>-0.001</v>
      </c>
      <c r="Q25" s="460"/>
    </row>
    <row r="26" spans="1:17" s="456" customFormat="1" ht="15.75" customHeight="1">
      <c r="A26" s="355">
        <v>17</v>
      </c>
      <c r="B26" s="356" t="s">
        <v>122</v>
      </c>
      <c r="C26" s="359">
        <v>4864839</v>
      </c>
      <c r="D26" s="40" t="s">
        <v>12</v>
      </c>
      <c r="E26" s="41" t="s">
        <v>346</v>
      </c>
      <c r="F26" s="365">
        <v>1000</v>
      </c>
      <c r="G26" s="335">
        <v>2046</v>
      </c>
      <c r="H26" s="336">
        <v>2072</v>
      </c>
      <c r="I26" s="272">
        <f t="shared" si="6"/>
        <v>-26</v>
      </c>
      <c r="J26" s="272">
        <f t="shared" si="7"/>
        <v>-26000</v>
      </c>
      <c r="K26" s="272">
        <f t="shared" si="8"/>
        <v>-0.026</v>
      </c>
      <c r="L26" s="335">
        <v>9728</v>
      </c>
      <c r="M26" s="336">
        <v>9728</v>
      </c>
      <c r="N26" s="272">
        <f t="shared" si="9"/>
        <v>0</v>
      </c>
      <c r="O26" s="272">
        <f t="shared" si="10"/>
        <v>0</v>
      </c>
      <c r="P26" s="272">
        <f t="shared" si="11"/>
        <v>0</v>
      </c>
      <c r="Q26" s="460"/>
    </row>
    <row r="27" spans="1:17" s="456" customFormat="1" ht="15.75" customHeight="1">
      <c r="A27" s="355">
        <v>18</v>
      </c>
      <c r="B27" s="356" t="s">
        <v>123</v>
      </c>
      <c r="C27" s="359">
        <v>4864883</v>
      </c>
      <c r="D27" s="40" t="s">
        <v>12</v>
      </c>
      <c r="E27" s="41" t="s">
        <v>346</v>
      </c>
      <c r="F27" s="365">
        <v>1000</v>
      </c>
      <c r="G27" s="335">
        <v>1315</v>
      </c>
      <c r="H27" s="336">
        <v>1628</v>
      </c>
      <c r="I27" s="272">
        <f t="shared" si="6"/>
        <v>-313</v>
      </c>
      <c r="J27" s="272">
        <f t="shared" si="7"/>
        <v>-313000</v>
      </c>
      <c r="K27" s="272">
        <f t="shared" si="8"/>
        <v>-0.313</v>
      </c>
      <c r="L27" s="335">
        <v>17082</v>
      </c>
      <c r="M27" s="336">
        <v>17083</v>
      </c>
      <c r="N27" s="272">
        <f t="shared" si="9"/>
        <v>-1</v>
      </c>
      <c r="O27" s="272">
        <f t="shared" si="10"/>
        <v>-1000</v>
      </c>
      <c r="P27" s="272">
        <f t="shared" si="11"/>
        <v>-0.001</v>
      </c>
      <c r="Q27" s="460"/>
    </row>
    <row r="28" spans="1:17" s="456" customFormat="1" ht="15.75" customHeight="1">
      <c r="A28" s="355"/>
      <c r="B28" s="358" t="s">
        <v>100</v>
      </c>
      <c r="C28" s="359"/>
      <c r="D28" s="40"/>
      <c r="E28" s="40"/>
      <c r="F28" s="365"/>
      <c r="G28" s="335"/>
      <c r="H28" s="336"/>
      <c r="I28" s="498"/>
      <c r="J28" s="498"/>
      <c r="K28" s="126"/>
      <c r="L28" s="496"/>
      <c r="M28" s="498"/>
      <c r="N28" s="498"/>
      <c r="O28" s="498"/>
      <c r="P28" s="126"/>
      <c r="Q28" s="460"/>
    </row>
    <row r="29" spans="1:17" s="456" customFormat="1" ht="15.75" customHeight="1">
      <c r="A29" s="355">
        <v>19</v>
      </c>
      <c r="B29" s="356" t="s">
        <v>101</v>
      </c>
      <c r="C29" s="359">
        <v>4864954</v>
      </c>
      <c r="D29" s="40" t="s">
        <v>12</v>
      </c>
      <c r="E29" s="41" t="s">
        <v>346</v>
      </c>
      <c r="F29" s="365">
        <v>1250</v>
      </c>
      <c r="G29" s="335">
        <v>982695</v>
      </c>
      <c r="H29" s="336">
        <v>984650</v>
      </c>
      <c r="I29" s="272">
        <f>G29-H29</f>
        <v>-1955</v>
      </c>
      <c r="J29" s="272">
        <f>$F29*I29</f>
        <v>-2443750</v>
      </c>
      <c r="K29" s="272">
        <f>J29/1000000</f>
        <v>-2.44375</v>
      </c>
      <c r="L29" s="335">
        <v>951761</v>
      </c>
      <c r="M29" s="336">
        <v>951761</v>
      </c>
      <c r="N29" s="272">
        <f>L29-M29</f>
        <v>0</v>
      </c>
      <c r="O29" s="272">
        <f>$F29*N29</f>
        <v>0</v>
      </c>
      <c r="P29" s="272">
        <f>O29/1000000</f>
        <v>0</v>
      </c>
      <c r="Q29" s="460"/>
    </row>
    <row r="30" spans="1:17" s="739" customFormat="1" ht="15.75" customHeight="1">
      <c r="A30" s="857">
        <v>20</v>
      </c>
      <c r="B30" s="854" t="s">
        <v>102</v>
      </c>
      <c r="C30" s="834">
        <v>4865030</v>
      </c>
      <c r="D30" s="858" t="s">
        <v>12</v>
      </c>
      <c r="E30" s="859" t="s">
        <v>346</v>
      </c>
      <c r="F30" s="860">
        <v>1100</v>
      </c>
      <c r="G30" s="735">
        <v>999999</v>
      </c>
      <c r="H30" s="736">
        <v>999999</v>
      </c>
      <c r="I30" s="745">
        <f>G30-H30</f>
        <v>0</v>
      </c>
      <c r="J30" s="745">
        <f>$F30*I30</f>
        <v>0</v>
      </c>
      <c r="K30" s="745">
        <f>J30/1000000</f>
        <v>0</v>
      </c>
      <c r="L30" s="735">
        <v>963381</v>
      </c>
      <c r="M30" s="736">
        <v>966950</v>
      </c>
      <c r="N30" s="745">
        <f>L30-M30</f>
        <v>-3569</v>
      </c>
      <c r="O30" s="745">
        <f>$F30*N30</f>
        <v>-3925900</v>
      </c>
      <c r="P30" s="745">
        <f>O30/1000000</f>
        <v>-3.9259</v>
      </c>
      <c r="Q30" s="738"/>
    </row>
    <row r="31" spans="1:17" s="456" customFormat="1" ht="15.75" customHeight="1">
      <c r="A31" s="355">
        <v>21</v>
      </c>
      <c r="B31" s="356" t="s">
        <v>367</v>
      </c>
      <c r="C31" s="359">
        <v>4864943</v>
      </c>
      <c r="D31" s="40" t="s">
        <v>12</v>
      </c>
      <c r="E31" s="41" t="s">
        <v>346</v>
      </c>
      <c r="F31" s="365">
        <v>1000</v>
      </c>
      <c r="G31" s="335">
        <v>965411</v>
      </c>
      <c r="H31" s="336">
        <v>966956</v>
      </c>
      <c r="I31" s="272">
        <f>G31-H31</f>
        <v>-1545</v>
      </c>
      <c r="J31" s="272">
        <f>$F31*I31</f>
        <v>-1545000</v>
      </c>
      <c r="K31" s="272">
        <f>J31/1000000</f>
        <v>-1.545</v>
      </c>
      <c r="L31" s="335">
        <v>7610</v>
      </c>
      <c r="M31" s="336">
        <v>7610</v>
      </c>
      <c r="N31" s="272">
        <f>L31-M31</f>
        <v>0</v>
      </c>
      <c r="O31" s="272">
        <f>$F31*N31</f>
        <v>0</v>
      </c>
      <c r="P31" s="272">
        <f>O31/1000000</f>
        <v>0</v>
      </c>
      <c r="Q31" s="460"/>
    </row>
    <row r="32" spans="1:17" s="456" customFormat="1" ht="15.75" customHeight="1">
      <c r="A32" s="355"/>
      <c r="B32" s="358" t="s">
        <v>32</v>
      </c>
      <c r="C32" s="359"/>
      <c r="D32" s="40"/>
      <c r="E32" s="40"/>
      <c r="F32" s="365"/>
      <c r="G32" s="335"/>
      <c r="H32" s="336"/>
      <c r="I32" s="272"/>
      <c r="J32" s="272"/>
      <c r="K32" s="126">
        <f>SUM(K29:K31)</f>
        <v>-3.98875</v>
      </c>
      <c r="L32" s="271"/>
      <c r="M32" s="272"/>
      <c r="N32" s="272"/>
      <c r="O32" s="272"/>
      <c r="P32" s="126">
        <f>SUM(P29:P31)</f>
        <v>-3.9259</v>
      </c>
      <c r="Q32" s="460"/>
    </row>
    <row r="33" spans="1:17" s="739" customFormat="1" ht="15.75" customHeight="1">
      <c r="A33" s="857">
        <v>22</v>
      </c>
      <c r="B33" s="854" t="s">
        <v>103</v>
      </c>
      <c r="C33" s="834">
        <v>4864913</v>
      </c>
      <c r="D33" s="858" t="s">
        <v>12</v>
      </c>
      <c r="E33" s="859" t="s">
        <v>346</v>
      </c>
      <c r="F33" s="739">
        <v>-1000</v>
      </c>
      <c r="G33" s="735">
        <v>996377</v>
      </c>
      <c r="H33" s="736">
        <v>996865</v>
      </c>
      <c r="I33" s="745">
        <f>G33-H33</f>
        <v>-488</v>
      </c>
      <c r="J33" s="745">
        <f>$F33*I33</f>
        <v>488000</v>
      </c>
      <c r="K33" s="745">
        <f>J33/1000000</f>
        <v>0.488</v>
      </c>
      <c r="L33" s="735">
        <v>999978</v>
      </c>
      <c r="M33" s="736">
        <v>999978</v>
      </c>
      <c r="N33" s="745">
        <f>L33-M33</f>
        <v>0</v>
      </c>
      <c r="O33" s="745">
        <f>$F33*N33</f>
        <v>0</v>
      </c>
      <c r="P33" s="745">
        <f>O33/1000000</f>
        <v>0</v>
      </c>
      <c r="Q33" s="755"/>
    </row>
    <row r="34" spans="1:17" s="739" customFormat="1" ht="15.75" customHeight="1">
      <c r="A34" s="857">
        <v>23</v>
      </c>
      <c r="B34" s="854" t="s">
        <v>104</v>
      </c>
      <c r="C34" s="834">
        <v>5295140</v>
      </c>
      <c r="D34" s="858" t="s">
        <v>12</v>
      </c>
      <c r="E34" s="859" t="s">
        <v>346</v>
      </c>
      <c r="F34" s="834">
        <v>-1000</v>
      </c>
      <c r="G34" s="735">
        <v>995976</v>
      </c>
      <c r="H34" s="736">
        <v>996167</v>
      </c>
      <c r="I34" s="745">
        <f>G34-H34</f>
        <v>-191</v>
      </c>
      <c r="J34" s="745">
        <f>$F34*I34</f>
        <v>191000</v>
      </c>
      <c r="K34" s="745">
        <f>J34/1000000</f>
        <v>0.191</v>
      </c>
      <c r="L34" s="735">
        <v>999973</v>
      </c>
      <c r="M34" s="736">
        <v>999973</v>
      </c>
      <c r="N34" s="745">
        <f>L34-M34</f>
        <v>0</v>
      </c>
      <c r="O34" s="745">
        <f>$F34*N34</f>
        <v>0</v>
      </c>
      <c r="P34" s="745">
        <f>O34/1000000</f>
        <v>0</v>
      </c>
      <c r="Q34" s="738"/>
    </row>
    <row r="35" spans="1:17" ht="15.75" customHeight="1">
      <c r="A35" s="355">
        <v>24</v>
      </c>
      <c r="B35" s="397" t="s">
        <v>145</v>
      </c>
      <c r="C35" s="366">
        <v>4902528</v>
      </c>
      <c r="D35" s="12" t="s">
        <v>12</v>
      </c>
      <c r="E35" s="41" t="s">
        <v>346</v>
      </c>
      <c r="F35" s="366">
        <v>300</v>
      </c>
      <c r="G35" s="333">
        <v>15</v>
      </c>
      <c r="H35" s="334">
        <v>15</v>
      </c>
      <c r="I35" s="383">
        <f>G35-H35</f>
        <v>0</v>
      </c>
      <c r="J35" s="383">
        <f>$F35*I35</f>
        <v>0</v>
      </c>
      <c r="K35" s="383">
        <f>J35/1000000</f>
        <v>0</v>
      </c>
      <c r="L35" s="333">
        <v>468</v>
      </c>
      <c r="M35" s="334">
        <v>469</v>
      </c>
      <c r="N35" s="383">
        <f>L35-M35</f>
        <v>-1</v>
      </c>
      <c r="O35" s="383">
        <f>$F35*N35</f>
        <v>-300</v>
      </c>
      <c r="P35" s="383">
        <f>O35/1000000</f>
        <v>-0.0003</v>
      </c>
      <c r="Q35" s="403"/>
    </row>
    <row r="36" spans="1:17" ht="15.75" customHeight="1">
      <c r="A36" s="355"/>
      <c r="B36" s="358" t="s">
        <v>27</v>
      </c>
      <c r="C36" s="359"/>
      <c r="D36" s="40"/>
      <c r="E36" s="40"/>
      <c r="F36" s="365"/>
      <c r="G36" s="333"/>
      <c r="H36" s="334"/>
      <c r="I36" s="383"/>
      <c r="J36" s="383"/>
      <c r="K36" s="383"/>
      <c r="L36" s="384"/>
      <c r="M36" s="383"/>
      <c r="N36" s="383"/>
      <c r="O36" s="383"/>
      <c r="P36" s="383"/>
      <c r="Q36" s="149"/>
    </row>
    <row r="37" spans="1:17" s="456" customFormat="1" ht="15">
      <c r="A37" s="355">
        <v>25</v>
      </c>
      <c r="B37" s="321" t="s">
        <v>46</v>
      </c>
      <c r="C37" s="359">
        <v>4864854</v>
      </c>
      <c r="D37" s="44" t="s">
        <v>12</v>
      </c>
      <c r="E37" s="41" t="s">
        <v>346</v>
      </c>
      <c r="F37" s="365">
        <v>1000</v>
      </c>
      <c r="G37" s="335">
        <v>999838</v>
      </c>
      <c r="H37" s="336">
        <v>999851</v>
      </c>
      <c r="I37" s="272">
        <f>G37-H37</f>
        <v>-13</v>
      </c>
      <c r="J37" s="272">
        <f>$F37*I37</f>
        <v>-13000</v>
      </c>
      <c r="K37" s="272">
        <f>J37/1000000</f>
        <v>-0.013</v>
      </c>
      <c r="L37" s="335">
        <v>6886</v>
      </c>
      <c r="M37" s="336">
        <v>6849</v>
      </c>
      <c r="N37" s="272">
        <f>L37-M37</f>
        <v>37</v>
      </c>
      <c r="O37" s="272">
        <f>$F37*N37</f>
        <v>37000</v>
      </c>
      <c r="P37" s="272">
        <f>O37/1000000</f>
        <v>0.037</v>
      </c>
      <c r="Q37" s="492"/>
    </row>
    <row r="38" spans="1:17" s="456" customFormat="1" ht="15.75" customHeight="1">
      <c r="A38" s="355"/>
      <c r="B38" s="358" t="s">
        <v>105</v>
      </c>
      <c r="C38" s="359"/>
      <c r="D38" s="40"/>
      <c r="E38" s="40"/>
      <c r="F38" s="365"/>
      <c r="G38" s="335"/>
      <c r="H38" s="336"/>
      <c r="I38" s="272"/>
      <c r="J38" s="272"/>
      <c r="K38" s="272"/>
      <c r="L38" s="271"/>
      <c r="M38" s="272"/>
      <c r="N38" s="272"/>
      <c r="O38" s="272"/>
      <c r="P38" s="272"/>
      <c r="Q38" s="460"/>
    </row>
    <row r="39" spans="1:17" s="456" customFormat="1" ht="15.75" customHeight="1">
      <c r="A39" s="355">
        <v>26</v>
      </c>
      <c r="B39" s="356" t="s">
        <v>106</v>
      </c>
      <c r="C39" s="359">
        <v>5295159</v>
      </c>
      <c r="D39" s="40" t="s">
        <v>12</v>
      </c>
      <c r="E39" s="41" t="s">
        <v>346</v>
      </c>
      <c r="F39" s="365">
        <v>-1000</v>
      </c>
      <c r="G39" s="335">
        <v>27020</v>
      </c>
      <c r="H39" s="336">
        <v>24006</v>
      </c>
      <c r="I39" s="272">
        <f>G39-H39</f>
        <v>3014</v>
      </c>
      <c r="J39" s="272">
        <f>$F39*I39</f>
        <v>-3014000</v>
      </c>
      <c r="K39" s="272">
        <f>J39/1000000</f>
        <v>-3.014</v>
      </c>
      <c r="L39" s="335">
        <v>0</v>
      </c>
      <c r="M39" s="336">
        <v>0</v>
      </c>
      <c r="N39" s="272">
        <f>L39-M39</f>
        <v>0</v>
      </c>
      <c r="O39" s="272">
        <f>$F39*N39</f>
        <v>0</v>
      </c>
      <c r="P39" s="272">
        <f>O39/1000000</f>
        <v>0</v>
      </c>
      <c r="Q39" s="460"/>
    </row>
    <row r="40" spans="1:17" s="456" customFormat="1" ht="15.75" customHeight="1">
      <c r="A40" s="355"/>
      <c r="B40" s="356"/>
      <c r="C40" s="359"/>
      <c r="D40" s="40"/>
      <c r="E40" s="41"/>
      <c r="F40" s="365">
        <v>-1000</v>
      </c>
      <c r="G40" s="335">
        <v>23421</v>
      </c>
      <c r="H40" s="336">
        <v>21676</v>
      </c>
      <c r="I40" s="272">
        <f>G40-H40</f>
        <v>1745</v>
      </c>
      <c r="J40" s="272">
        <f>$F40*I40</f>
        <v>-1745000</v>
      </c>
      <c r="K40" s="272">
        <f>J40/1000000</f>
        <v>-1.745</v>
      </c>
      <c r="L40" s="335"/>
      <c r="M40" s="336"/>
      <c r="N40" s="272"/>
      <c r="O40" s="272"/>
      <c r="P40" s="272"/>
      <c r="Q40" s="460"/>
    </row>
    <row r="41" spans="1:17" s="456" customFormat="1" ht="15.75" customHeight="1">
      <c r="A41" s="355">
        <v>27</v>
      </c>
      <c r="B41" s="356" t="s">
        <v>107</v>
      </c>
      <c r="C41" s="359">
        <v>4865029</v>
      </c>
      <c r="D41" s="40" t="s">
        <v>12</v>
      </c>
      <c r="E41" s="41" t="s">
        <v>346</v>
      </c>
      <c r="F41" s="365">
        <v>-1000</v>
      </c>
      <c r="G41" s="335">
        <v>16871</v>
      </c>
      <c r="H41" s="336">
        <v>16376</v>
      </c>
      <c r="I41" s="272">
        <f>G41-H41</f>
        <v>495</v>
      </c>
      <c r="J41" s="272">
        <f>$F41*I41</f>
        <v>-495000</v>
      </c>
      <c r="K41" s="272">
        <f>J41/1000000</f>
        <v>-0.495</v>
      </c>
      <c r="L41" s="335">
        <v>999911</v>
      </c>
      <c r="M41" s="336">
        <v>999921</v>
      </c>
      <c r="N41" s="272">
        <f>L41-M41</f>
        <v>-10</v>
      </c>
      <c r="O41" s="272">
        <f>$F41*N41</f>
        <v>10000</v>
      </c>
      <c r="P41" s="272">
        <f>O41/1000000</f>
        <v>0.01</v>
      </c>
      <c r="Q41" s="472"/>
    </row>
    <row r="42" spans="1:17" s="456" customFormat="1" ht="15.75" customHeight="1">
      <c r="A42" s="355">
        <v>28</v>
      </c>
      <c r="B42" s="356" t="s">
        <v>108</v>
      </c>
      <c r="C42" s="359">
        <v>5128420</v>
      </c>
      <c r="D42" s="40" t="s">
        <v>12</v>
      </c>
      <c r="E42" s="41" t="s">
        <v>346</v>
      </c>
      <c r="F42" s="365">
        <v>-1000</v>
      </c>
      <c r="G42" s="335">
        <v>989538</v>
      </c>
      <c r="H42" s="336">
        <v>989966</v>
      </c>
      <c r="I42" s="272">
        <f>G42-H42</f>
        <v>-428</v>
      </c>
      <c r="J42" s="272">
        <f>$F42*I42</f>
        <v>428000</v>
      </c>
      <c r="K42" s="272">
        <f>J42/1000000</f>
        <v>0.428</v>
      </c>
      <c r="L42" s="335">
        <v>991708</v>
      </c>
      <c r="M42" s="336">
        <v>991899</v>
      </c>
      <c r="N42" s="272">
        <f>L42-M42</f>
        <v>-191</v>
      </c>
      <c r="O42" s="272">
        <f>$F42*N42</f>
        <v>191000</v>
      </c>
      <c r="P42" s="272">
        <f>O42/1000000</f>
        <v>0.191</v>
      </c>
      <c r="Q42" s="491"/>
    </row>
    <row r="43" spans="1:17" s="739" customFormat="1" ht="15.75" customHeight="1">
      <c r="A43" s="857">
        <v>29</v>
      </c>
      <c r="B43" s="734" t="s">
        <v>109</v>
      </c>
      <c r="C43" s="834">
        <v>4864906</v>
      </c>
      <c r="D43" s="858" t="s">
        <v>12</v>
      </c>
      <c r="E43" s="859" t="s">
        <v>346</v>
      </c>
      <c r="F43" s="860">
        <v>-1000</v>
      </c>
      <c r="G43" s="735">
        <v>993770</v>
      </c>
      <c r="H43" s="736">
        <v>993687</v>
      </c>
      <c r="I43" s="745">
        <f>G43-H43</f>
        <v>83</v>
      </c>
      <c r="J43" s="745">
        <f>$F43*I43</f>
        <v>-83000</v>
      </c>
      <c r="K43" s="745">
        <f>J43/1000000</f>
        <v>-0.083</v>
      </c>
      <c r="L43" s="735">
        <v>998813</v>
      </c>
      <c r="M43" s="736">
        <v>998824</v>
      </c>
      <c r="N43" s="745">
        <f>L43-M43</f>
        <v>-11</v>
      </c>
      <c r="O43" s="745">
        <f>$F43*N43</f>
        <v>11000</v>
      </c>
      <c r="P43" s="745">
        <f>O43/1000000</f>
        <v>0.011</v>
      </c>
      <c r="Q43" s="840"/>
    </row>
    <row r="44" spans="1:17" ht="15.75" customHeight="1">
      <c r="A44" s="355"/>
      <c r="B44" s="358" t="s">
        <v>410</v>
      </c>
      <c r="C44" s="359"/>
      <c r="D44" s="464"/>
      <c r="E44" s="465"/>
      <c r="F44" s="365"/>
      <c r="G44" s="384"/>
      <c r="H44" s="383"/>
      <c r="I44" s="383"/>
      <c r="J44" s="383"/>
      <c r="K44" s="383"/>
      <c r="L44" s="384"/>
      <c r="M44" s="383"/>
      <c r="N44" s="383"/>
      <c r="O44" s="383"/>
      <c r="P44" s="383"/>
      <c r="Q44" s="186"/>
    </row>
    <row r="45" spans="1:17" s="456" customFormat="1" ht="15.75" customHeight="1">
      <c r="A45" s="355">
        <v>30</v>
      </c>
      <c r="B45" s="356" t="s">
        <v>106</v>
      </c>
      <c r="C45" s="359">
        <v>5295177</v>
      </c>
      <c r="D45" s="464" t="s">
        <v>12</v>
      </c>
      <c r="E45" s="465" t="s">
        <v>346</v>
      </c>
      <c r="F45" s="365">
        <v>-1000</v>
      </c>
      <c r="G45" s="335">
        <v>997701</v>
      </c>
      <c r="H45" s="336">
        <v>997682</v>
      </c>
      <c r="I45" s="272">
        <f>G45-H45</f>
        <v>19</v>
      </c>
      <c r="J45" s="272">
        <f>$F45*I45</f>
        <v>-19000</v>
      </c>
      <c r="K45" s="272">
        <f>J45/1000000</f>
        <v>-0.019</v>
      </c>
      <c r="L45" s="335">
        <v>999528</v>
      </c>
      <c r="M45" s="336">
        <v>999572</v>
      </c>
      <c r="N45" s="272">
        <f>L45-M45</f>
        <v>-44</v>
      </c>
      <c r="O45" s="272">
        <f>$F45*N45</f>
        <v>44000</v>
      </c>
      <c r="P45" s="272">
        <f>O45/1000000</f>
        <v>0.044</v>
      </c>
      <c r="Q45" s="724"/>
    </row>
    <row r="46" spans="1:17" s="456" customFormat="1" ht="15.75" customHeight="1">
      <c r="A46" s="355">
        <v>31</v>
      </c>
      <c r="B46" s="356" t="s">
        <v>413</v>
      </c>
      <c r="C46" s="359">
        <v>5128456</v>
      </c>
      <c r="D46" s="464" t="s">
        <v>12</v>
      </c>
      <c r="E46" s="465" t="s">
        <v>346</v>
      </c>
      <c r="F46" s="365">
        <v>-1000</v>
      </c>
      <c r="G46" s="335">
        <v>998630</v>
      </c>
      <c r="H46" s="336">
        <v>998629</v>
      </c>
      <c r="I46" s="272">
        <f>G46-H46</f>
        <v>1</v>
      </c>
      <c r="J46" s="272">
        <f>$F46*I46</f>
        <v>-1000</v>
      </c>
      <c r="K46" s="272">
        <f>J46/1000000</f>
        <v>-0.001</v>
      </c>
      <c r="L46" s="335">
        <v>146</v>
      </c>
      <c r="M46" s="336">
        <v>153</v>
      </c>
      <c r="N46" s="272">
        <f>L46-M46</f>
        <v>-7</v>
      </c>
      <c r="O46" s="272">
        <f>$F46*N46</f>
        <v>7000</v>
      </c>
      <c r="P46" s="272">
        <f>O46/1000000</f>
        <v>0.007</v>
      </c>
      <c r="Q46" s="466"/>
    </row>
    <row r="47" spans="1:17" s="456" customFormat="1" ht="15.75" customHeight="1">
      <c r="A47" s="355">
        <v>32</v>
      </c>
      <c r="B47" s="356" t="s">
        <v>411</v>
      </c>
      <c r="C47" s="359">
        <v>5128452</v>
      </c>
      <c r="D47" s="464" t="s">
        <v>12</v>
      </c>
      <c r="E47" s="465" t="s">
        <v>346</v>
      </c>
      <c r="F47" s="365">
        <v>-1000</v>
      </c>
      <c r="G47" s="335">
        <v>992548</v>
      </c>
      <c r="H47" s="336">
        <v>992478</v>
      </c>
      <c r="I47" s="272">
        <f>G47-H47</f>
        <v>70</v>
      </c>
      <c r="J47" s="272">
        <f>$F47*I47</f>
        <v>-70000</v>
      </c>
      <c r="K47" s="272">
        <f>J47/1000000</f>
        <v>-0.07</v>
      </c>
      <c r="L47" s="335">
        <v>999644</v>
      </c>
      <c r="M47" s="336">
        <v>999648</v>
      </c>
      <c r="N47" s="272">
        <f>L47-M47</f>
        <v>-4</v>
      </c>
      <c r="O47" s="272">
        <f>$F47*N47</f>
        <v>4000</v>
      </c>
      <c r="P47" s="272">
        <f>O47/1000000</f>
        <v>0.004</v>
      </c>
      <c r="Q47" s="485"/>
    </row>
    <row r="48" spans="1:17" s="456" customFormat="1" ht="12" customHeight="1">
      <c r="A48" s="355"/>
      <c r="B48" s="358" t="s">
        <v>42</v>
      </c>
      <c r="C48" s="359"/>
      <c r="D48" s="40"/>
      <c r="E48" s="40"/>
      <c r="F48" s="365"/>
      <c r="G48" s="335"/>
      <c r="H48" s="336"/>
      <c r="I48" s="272"/>
      <c r="J48" s="272"/>
      <c r="K48" s="272"/>
      <c r="L48" s="271"/>
      <c r="M48" s="272"/>
      <c r="N48" s="272"/>
      <c r="O48" s="272"/>
      <c r="P48" s="272"/>
      <c r="Q48" s="460"/>
    </row>
    <row r="49" spans="1:17" s="456" customFormat="1" ht="12" customHeight="1">
      <c r="A49" s="355"/>
      <c r="B49" s="357" t="s">
        <v>18</v>
      </c>
      <c r="C49" s="359"/>
      <c r="D49" s="44"/>
      <c r="E49" s="44"/>
      <c r="F49" s="365"/>
      <c r="G49" s="335"/>
      <c r="H49" s="336"/>
      <c r="I49" s="272"/>
      <c r="J49" s="272"/>
      <c r="K49" s="272"/>
      <c r="L49" s="271"/>
      <c r="M49" s="272"/>
      <c r="N49" s="272"/>
      <c r="O49" s="272"/>
      <c r="P49" s="272"/>
      <c r="Q49" s="460"/>
    </row>
    <row r="50" spans="1:17" s="739" customFormat="1" ht="12" customHeight="1">
      <c r="A50" s="857">
        <v>33</v>
      </c>
      <c r="B50" s="854" t="s">
        <v>19</v>
      </c>
      <c r="C50" s="834">
        <v>4864875</v>
      </c>
      <c r="D50" s="858" t="s">
        <v>12</v>
      </c>
      <c r="E50" s="859" t="s">
        <v>346</v>
      </c>
      <c r="F50" s="860">
        <v>1000</v>
      </c>
      <c r="G50" s="735">
        <v>1190</v>
      </c>
      <c r="H50" s="736">
        <v>1046</v>
      </c>
      <c r="I50" s="745">
        <f>G50-H50</f>
        <v>144</v>
      </c>
      <c r="J50" s="745">
        <f>$F50*I50</f>
        <v>144000</v>
      </c>
      <c r="K50" s="745">
        <f>J50/1000000</f>
        <v>0.144</v>
      </c>
      <c r="L50" s="735">
        <v>390</v>
      </c>
      <c r="M50" s="736">
        <v>390</v>
      </c>
      <c r="N50" s="745">
        <f>L50-M50</f>
        <v>0</v>
      </c>
      <c r="O50" s="745">
        <f>$F50*N50</f>
        <v>0</v>
      </c>
      <c r="P50" s="745">
        <f>O50/1000000</f>
        <v>0</v>
      </c>
      <c r="Q50" s="747"/>
    </row>
    <row r="51" spans="1:17" s="739" customFormat="1" ht="12" customHeight="1">
      <c r="A51" s="857">
        <v>34</v>
      </c>
      <c r="B51" s="854" t="s">
        <v>20</v>
      </c>
      <c r="C51" s="834">
        <v>4864914</v>
      </c>
      <c r="D51" s="858" t="s">
        <v>12</v>
      </c>
      <c r="E51" s="859" t="s">
        <v>346</v>
      </c>
      <c r="F51" s="860">
        <v>400</v>
      </c>
      <c r="G51" s="735">
        <v>2126</v>
      </c>
      <c r="H51" s="736">
        <v>1994</v>
      </c>
      <c r="I51" s="745">
        <f>G51-H51</f>
        <v>132</v>
      </c>
      <c r="J51" s="745">
        <f>$F51*I51</f>
        <v>52800</v>
      </c>
      <c r="K51" s="745">
        <f>J51/1000000</f>
        <v>0.0528</v>
      </c>
      <c r="L51" s="735">
        <v>9</v>
      </c>
      <c r="M51" s="736">
        <v>9</v>
      </c>
      <c r="N51" s="745">
        <f>L51-M51</f>
        <v>0</v>
      </c>
      <c r="O51" s="745">
        <f>$F51*N51</f>
        <v>0</v>
      </c>
      <c r="P51" s="745">
        <f>O51/1000000</f>
        <v>0</v>
      </c>
      <c r="Q51" s="738"/>
    </row>
    <row r="52" spans="1:17" ht="12" customHeight="1">
      <c r="A52" s="355"/>
      <c r="B52" s="358" t="s">
        <v>119</v>
      </c>
      <c r="C52" s="359"/>
      <c r="D52" s="40"/>
      <c r="E52" s="40"/>
      <c r="F52" s="365"/>
      <c r="G52" s="333"/>
      <c r="H52" s="334"/>
      <c r="I52" s="383"/>
      <c r="J52" s="383"/>
      <c r="K52" s="383"/>
      <c r="L52" s="384"/>
      <c r="M52" s="383"/>
      <c r="N52" s="383"/>
      <c r="O52" s="383"/>
      <c r="P52" s="383"/>
      <c r="Q52" s="149"/>
    </row>
    <row r="53" spans="1:17" s="456" customFormat="1" ht="12" customHeight="1">
      <c r="A53" s="355">
        <v>35</v>
      </c>
      <c r="B53" s="356" t="s">
        <v>120</v>
      </c>
      <c r="C53" s="359">
        <v>5295199</v>
      </c>
      <c r="D53" s="40" t="s">
        <v>12</v>
      </c>
      <c r="E53" s="41" t="s">
        <v>346</v>
      </c>
      <c r="F53" s="365">
        <v>1000</v>
      </c>
      <c r="G53" s="335">
        <v>998183</v>
      </c>
      <c r="H53" s="336">
        <v>998159</v>
      </c>
      <c r="I53" s="272">
        <f>G53-H53</f>
        <v>24</v>
      </c>
      <c r="J53" s="272">
        <f>$F53*I53</f>
        <v>24000</v>
      </c>
      <c r="K53" s="272">
        <f>J53/1000000</f>
        <v>0.024</v>
      </c>
      <c r="L53" s="335">
        <v>1144</v>
      </c>
      <c r="M53" s="336">
        <v>1144</v>
      </c>
      <c r="N53" s="272">
        <f>L53-M53</f>
        <v>0</v>
      </c>
      <c r="O53" s="272">
        <f>$F53*N53</f>
        <v>0</v>
      </c>
      <c r="P53" s="272">
        <f>O53/1000000</f>
        <v>0</v>
      </c>
      <c r="Q53" s="460"/>
    </row>
    <row r="54" spans="1:17" s="497" customFormat="1" ht="12" customHeight="1">
      <c r="A54" s="343">
        <v>36</v>
      </c>
      <c r="B54" s="321" t="s">
        <v>121</v>
      </c>
      <c r="C54" s="359">
        <v>4865135</v>
      </c>
      <c r="D54" s="44" t="s">
        <v>12</v>
      </c>
      <c r="E54" s="41" t="s">
        <v>346</v>
      </c>
      <c r="F54" s="359">
        <v>1000</v>
      </c>
      <c r="G54" s="335">
        <v>150769</v>
      </c>
      <c r="H54" s="336">
        <v>150719</v>
      </c>
      <c r="I54" s="272">
        <f>G54-H54</f>
        <v>50</v>
      </c>
      <c r="J54" s="272">
        <f>$F54*I54</f>
        <v>50000</v>
      </c>
      <c r="K54" s="272">
        <f>J54/1000000</f>
        <v>0.05</v>
      </c>
      <c r="L54" s="335">
        <v>54272</v>
      </c>
      <c r="M54" s="336">
        <v>54270</v>
      </c>
      <c r="N54" s="272">
        <f>L54-M54</f>
        <v>2</v>
      </c>
      <c r="O54" s="272">
        <f>$F54*N54</f>
        <v>2000</v>
      </c>
      <c r="P54" s="272">
        <f>O54/1000000</f>
        <v>0.002</v>
      </c>
      <c r="Q54" s="335"/>
    </row>
    <row r="55" spans="1:17" s="456" customFormat="1" ht="12" customHeight="1">
      <c r="A55" s="343"/>
      <c r="B55" s="357" t="s">
        <v>445</v>
      </c>
      <c r="C55" s="359"/>
      <c r="D55" s="44"/>
      <c r="E55" s="41"/>
      <c r="F55" s="359"/>
      <c r="G55" s="335"/>
      <c r="H55" s="336"/>
      <c r="I55" s="272"/>
      <c r="J55" s="272"/>
      <c r="K55" s="272"/>
      <c r="L55" s="335"/>
      <c r="M55" s="336"/>
      <c r="N55" s="272"/>
      <c r="O55" s="272"/>
      <c r="P55" s="272"/>
      <c r="Q55" s="335"/>
    </row>
    <row r="56" spans="1:17" s="456" customFormat="1" ht="12" customHeight="1">
      <c r="A56" s="343">
        <v>37</v>
      </c>
      <c r="B56" s="321" t="s">
        <v>36</v>
      </c>
      <c r="C56" s="359">
        <v>5295145</v>
      </c>
      <c r="D56" s="44" t="s">
        <v>12</v>
      </c>
      <c r="E56" s="41" t="s">
        <v>346</v>
      </c>
      <c r="F56" s="359">
        <v>-1000</v>
      </c>
      <c r="G56" s="335">
        <v>983873</v>
      </c>
      <c r="H56" s="336">
        <v>983838</v>
      </c>
      <c r="I56" s="272">
        <f>G56-H56</f>
        <v>35</v>
      </c>
      <c r="J56" s="272">
        <f>$F56*I56</f>
        <v>-35000</v>
      </c>
      <c r="K56" s="272">
        <f>J56/1000000</f>
        <v>-0.035</v>
      </c>
      <c r="L56" s="335">
        <v>999984</v>
      </c>
      <c r="M56" s="336">
        <v>999984</v>
      </c>
      <c r="N56" s="272">
        <f>L56-M56</f>
        <v>0</v>
      </c>
      <c r="O56" s="272">
        <f>$F56*N56</f>
        <v>0</v>
      </c>
      <c r="P56" s="272">
        <f>O56/1000000</f>
        <v>0</v>
      </c>
      <c r="Q56" s="335"/>
    </row>
    <row r="57" spans="1:17" s="456" customFormat="1" ht="12" customHeight="1" thickBot="1">
      <c r="A57" s="866">
        <v>38</v>
      </c>
      <c r="B57" s="867" t="s">
        <v>175</v>
      </c>
      <c r="C57" s="360">
        <v>5295146</v>
      </c>
      <c r="D57" s="360" t="s">
        <v>12</v>
      </c>
      <c r="E57" s="360" t="s">
        <v>346</v>
      </c>
      <c r="F57" s="360">
        <v>-1000</v>
      </c>
      <c r="G57" s="335">
        <v>997900</v>
      </c>
      <c r="H57" s="360">
        <v>997870</v>
      </c>
      <c r="I57" s="360">
        <f>G57-H57</f>
        <v>30</v>
      </c>
      <c r="J57" s="360">
        <f>$F57*I57</f>
        <v>-30000</v>
      </c>
      <c r="K57" s="360">
        <f>J57/1000000</f>
        <v>-0.03</v>
      </c>
      <c r="L57" s="335">
        <v>999928</v>
      </c>
      <c r="M57" s="360">
        <v>999928</v>
      </c>
      <c r="N57" s="360">
        <f>L57-M57</f>
        <v>0</v>
      </c>
      <c r="O57" s="360">
        <f>$F57*N57</f>
        <v>0</v>
      </c>
      <c r="P57" s="360">
        <f>O57/1000000</f>
        <v>0</v>
      </c>
      <c r="Q57" s="458"/>
    </row>
    <row r="58" spans="1:17" s="456" customFormat="1" ht="4.5" customHeight="1" thickTop="1">
      <c r="A58" s="343"/>
      <c r="B58" s="321"/>
      <c r="C58" s="359"/>
      <c r="D58" s="44"/>
      <c r="E58" s="41"/>
      <c r="F58" s="359"/>
      <c r="G58" s="336"/>
      <c r="H58" s="336"/>
      <c r="I58" s="272"/>
      <c r="J58" s="272"/>
      <c r="K58" s="272"/>
      <c r="L58" s="336"/>
      <c r="M58" s="336"/>
      <c r="N58" s="272"/>
      <c r="O58" s="272"/>
      <c r="P58" s="272"/>
      <c r="Q58" s="497"/>
    </row>
    <row r="59" spans="2:16" ht="16.5">
      <c r="B59" s="16" t="s">
        <v>139</v>
      </c>
      <c r="F59" s="196"/>
      <c r="I59" s="17"/>
      <c r="J59" s="17"/>
      <c r="K59" s="389">
        <f>SUM(K8:K57)-K32</f>
        <v>-8.3015918</v>
      </c>
      <c r="N59" s="17"/>
      <c r="O59" s="17"/>
      <c r="P59" s="389">
        <f>SUM(P8:P57)-P32</f>
        <v>-2.6412949000000023</v>
      </c>
    </row>
    <row r="60" spans="2:16" ht="1.5" customHeight="1">
      <c r="B60" s="16"/>
      <c r="F60" s="196"/>
      <c r="I60" s="17"/>
      <c r="J60" s="17"/>
      <c r="K60" s="28"/>
      <c r="N60" s="17"/>
      <c r="O60" s="17"/>
      <c r="P60" s="28"/>
    </row>
    <row r="61" spans="2:16" ht="16.5">
      <c r="B61" s="16" t="s">
        <v>140</v>
      </c>
      <c r="F61" s="196"/>
      <c r="I61" s="17"/>
      <c r="J61" s="17"/>
      <c r="K61" s="389">
        <f>SUM(K59:K60)</f>
        <v>-8.3015918</v>
      </c>
      <c r="N61" s="17"/>
      <c r="O61" s="17"/>
      <c r="P61" s="389">
        <f>SUM(P59:P60)</f>
        <v>-2.6412949000000023</v>
      </c>
    </row>
    <row r="62" ht="15">
      <c r="F62" s="196"/>
    </row>
    <row r="63" spans="6:17" ht="15">
      <c r="F63" s="196"/>
      <c r="Q63" s="251" t="str">
        <f>NDPL!$Q$1</f>
        <v>MARCH-2018</v>
      </c>
    </row>
    <row r="64" ht="15">
      <c r="F64" s="196"/>
    </row>
    <row r="65" spans="6:17" ht="15">
      <c r="F65" s="196"/>
      <c r="Q65" s="251"/>
    </row>
    <row r="66" spans="1:16" ht="18.75" thickBot="1">
      <c r="A66" s="87" t="s">
        <v>246</v>
      </c>
      <c r="F66" s="196"/>
      <c r="G66" s="6"/>
      <c r="H66" s="6"/>
      <c r="I66" s="47" t="s">
        <v>7</v>
      </c>
      <c r="J66" s="18"/>
      <c r="K66" s="18"/>
      <c r="L66" s="18"/>
      <c r="M66" s="18"/>
      <c r="N66" s="47" t="s">
        <v>398</v>
      </c>
      <c r="O66" s="18"/>
      <c r="P66" s="18"/>
    </row>
    <row r="67" spans="1:17" ht="39.75" thickBot="1" thickTop="1">
      <c r="A67" s="35" t="s">
        <v>8</v>
      </c>
      <c r="B67" s="32" t="s">
        <v>9</v>
      </c>
      <c r="C67" s="33" t="s">
        <v>1</v>
      </c>
      <c r="D67" s="33" t="s">
        <v>2</v>
      </c>
      <c r="E67" s="33" t="s">
        <v>3</v>
      </c>
      <c r="F67" s="33" t="s">
        <v>10</v>
      </c>
      <c r="G67" s="35" t="str">
        <f>NDPL!G5</f>
        <v>FINAL READING 01/04/2018</v>
      </c>
      <c r="H67" s="33" t="str">
        <f>NDPL!H5</f>
        <v>INTIAL READING 01/03/2018</v>
      </c>
      <c r="I67" s="33" t="s">
        <v>4</v>
      </c>
      <c r="J67" s="33" t="s">
        <v>5</v>
      </c>
      <c r="K67" s="33" t="s">
        <v>6</v>
      </c>
      <c r="L67" s="35" t="str">
        <f>NDPL!G5</f>
        <v>FINAL READING 01/04/2018</v>
      </c>
      <c r="M67" s="33" t="str">
        <f>NDPL!H5</f>
        <v>INTIAL READING 01/03/2018</v>
      </c>
      <c r="N67" s="33" t="s">
        <v>4</v>
      </c>
      <c r="O67" s="33" t="s">
        <v>5</v>
      </c>
      <c r="P67" s="33" t="s">
        <v>6</v>
      </c>
      <c r="Q67" s="34" t="s">
        <v>309</v>
      </c>
    </row>
    <row r="68" spans="1:16" ht="17.25" thickBot="1" thickTop="1">
      <c r="A68" s="19"/>
      <c r="B68" s="88"/>
      <c r="C68" s="19"/>
      <c r="D68" s="19"/>
      <c r="E68" s="19"/>
      <c r="F68" s="322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7" ht="15.75" customHeight="1" thickTop="1">
      <c r="A69" s="353"/>
      <c r="B69" s="354" t="s">
        <v>125</v>
      </c>
      <c r="C69" s="36"/>
      <c r="D69" s="36"/>
      <c r="E69" s="36"/>
      <c r="F69" s="323"/>
      <c r="G69" s="29"/>
      <c r="H69" s="468"/>
      <c r="I69" s="468"/>
      <c r="J69" s="468"/>
      <c r="K69" s="468"/>
      <c r="L69" s="29"/>
      <c r="M69" s="468"/>
      <c r="N69" s="468"/>
      <c r="O69" s="468"/>
      <c r="P69" s="468"/>
      <c r="Q69" s="560"/>
    </row>
    <row r="70" spans="1:17" s="456" customFormat="1" ht="15.75" customHeight="1">
      <c r="A70" s="355">
        <v>1</v>
      </c>
      <c r="B70" s="356" t="s">
        <v>15</v>
      </c>
      <c r="C70" s="359">
        <v>4864968</v>
      </c>
      <c r="D70" s="40" t="s">
        <v>12</v>
      </c>
      <c r="E70" s="41" t="s">
        <v>346</v>
      </c>
      <c r="F70" s="365">
        <v>-1000</v>
      </c>
      <c r="G70" s="335">
        <v>978229</v>
      </c>
      <c r="H70" s="336">
        <v>978185</v>
      </c>
      <c r="I70" s="336">
        <f>G70-H70</f>
        <v>44</v>
      </c>
      <c r="J70" s="336">
        <f>$F70*I70</f>
        <v>-44000</v>
      </c>
      <c r="K70" s="336">
        <f>J70/1000000</f>
        <v>-0.044</v>
      </c>
      <c r="L70" s="335">
        <v>879040</v>
      </c>
      <c r="M70" s="336">
        <v>879040</v>
      </c>
      <c r="N70" s="336">
        <f>L70-M70</f>
        <v>0</v>
      </c>
      <c r="O70" s="336">
        <f>$F70*N70</f>
        <v>0</v>
      </c>
      <c r="P70" s="336">
        <f>O70/1000000</f>
        <v>0</v>
      </c>
      <c r="Q70" s="460"/>
    </row>
    <row r="71" spans="1:17" s="456" customFormat="1" ht="15.75" customHeight="1">
      <c r="A71" s="355">
        <v>2</v>
      </c>
      <c r="B71" s="356" t="s">
        <v>16</v>
      </c>
      <c r="C71" s="359">
        <v>5295149</v>
      </c>
      <c r="D71" s="40" t="s">
        <v>12</v>
      </c>
      <c r="E71" s="41" t="s">
        <v>346</v>
      </c>
      <c r="F71" s="365">
        <v>-1000</v>
      </c>
      <c r="G71" s="335">
        <v>996840</v>
      </c>
      <c r="H71" s="336">
        <v>996225</v>
      </c>
      <c r="I71" s="336">
        <f>G71-H71</f>
        <v>615</v>
      </c>
      <c r="J71" s="336">
        <f>$F71*I71</f>
        <v>-615000</v>
      </c>
      <c r="K71" s="336">
        <f>J71/1000000</f>
        <v>-0.615</v>
      </c>
      <c r="L71" s="335">
        <v>962312</v>
      </c>
      <c r="M71" s="336">
        <v>962312</v>
      </c>
      <c r="N71" s="336">
        <f>L71-M71</f>
        <v>0</v>
      </c>
      <c r="O71" s="336">
        <f>$F71*N71</f>
        <v>0</v>
      </c>
      <c r="P71" s="336">
        <f>O71/1000000</f>
        <v>0</v>
      </c>
      <c r="Q71" s="460"/>
    </row>
    <row r="72" spans="1:17" s="456" customFormat="1" ht="15">
      <c r="A72" s="355">
        <v>3</v>
      </c>
      <c r="B72" s="356" t="s">
        <v>17</v>
      </c>
      <c r="C72" s="359">
        <v>4865033</v>
      </c>
      <c r="D72" s="40" t="s">
        <v>12</v>
      </c>
      <c r="E72" s="41" t="s">
        <v>346</v>
      </c>
      <c r="F72" s="365">
        <v>-1000</v>
      </c>
      <c r="G72" s="335">
        <v>996648</v>
      </c>
      <c r="H72" s="336">
        <v>996969</v>
      </c>
      <c r="I72" s="336">
        <f>G72-H72</f>
        <v>-321</v>
      </c>
      <c r="J72" s="336">
        <f>$F72*I72</f>
        <v>321000</v>
      </c>
      <c r="K72" s="336">
        <f>J72/1000000</f>
        <v>0.321</v>
      </c>
      <c r="L72" s="335">
        <v>998957</v>
      </c>
      <c r="M72" s="336">
        <v>998957</v>
      </c>
      <c r="N72" s="336">
        <f>L72-M72</f>
        <v>0</v>
      </c>
      <c r="O72" s="336">
        <f>$F72*N72</f>
        <v>0</v>
      </c>
      <c r="P72" s="336">
        <f>O72/1000000</f>
        <v>0</v>
      </c>
      <c r="Q72" s="457"/>
    </row>
    <row r="73" spans="1:17" s="456" customFormat="1" ht="15">
      <c r="A73" s="355">
        <v>4</v>
      </c>
      <c r="B73" s="356" t="s">
        <v>165</v>
      </c>
      <c r="C73" s="359">
        <v>5100231</v>
      </c>
      <c r="D73" s="40" t="s">
        <v>12</v>
      </c>
      <c r="E73" s="41" t="s">
        <v>346</v>
      </c>
      <c r="F73" s="365">
        <v>-2000</v>
      </c>
      <c r="G73" s="335">
        <v>983437</v>
      </c>
      <c r="H73" s="336">
        <v>984465</v>
      </c>
      <c r="I73" s="336">
        <f>G73-H73</f>
        <v>-1028</v>
      </c>
      <c r="J73" s="336">
        <f>$F73*I73</f>
        <v>2056000</v>
      </c>
      <c r="K73" s="336">
        <f>J73/1000000</f>
        <v>2.056</v>
      </c>
      <c r="L73" s="335">
        <v>972206</v>
      </c>
      <c r="M73" s="336">
        <v>972206</v>
      </c>
      <c r="N73" s="336">
        <f>L73-M73</f>
        <v>0</v>
      </c>
      <c r="O73" s="336">
        <f>$F73*N73</f>
        <v>0</v>
      </c>
      <c r="P73" s="336">
        <f>O73/1000000</f>
        <v>0</v>
      </c>
      <c r="Q73" s="495"/>
    </row>
    <row r="74" spans="1:17" s="456" customFormat="1" ht="15.75" customHeight="1">
      <c r="A74" s="355"/>
      <c r="B74" s="357" t="s">
        <v>126</v>
      </c>
      <c r="C74" s="359"/>
      <c r="D74" s="44"/>
      <c r="E74" s="44"/>
      <c r="F74" s="365"/>
      <c r="G74" s="335"/>
      <c r="H74" s="336"/>
      <c r="I74" s="477"/>
      <c r="J74" s="477"/>
      <c r="K74" s="477"/>
      <c r="L74" s="335"/>
      <c r="M74" s="477"/>
      <c r="N74" s="477"/>
      <c r="O74" s="477"/>
      <c r="P74" s="477"/>
      <c r="Q74" s="460"/>
    </row>
    <row r="75" spans="1:17" s="456" customFormat="1" ht="15.75" customHeight="1">
      <c r="A75" s="355">
        <v>5</v>
      </c>
      <c r="B75" s="356" t="s">
        <v>127</v>
      </c>
      <c r="C75" s="359">
        <v>4864978</v>
      </c>
      <c r="D75" s="40" t="s">
        <v>12</v>
      </c>
      <c r="E75" s="41" t="s">
        <v>346</v>
      </c>
      <c r="F75" s="365">
        <v>-1000</v>
      </c>
      <c r="G75" s="335">
        <v>1001177</v>
      </c>
      <c r="H75" s="336">
        <v>999941</v>
      </c>
      <c r="I75" s="477">
        <f aca="true" t="shared" si="12" ref="I75:I80">G75-H75</f>
        <v>1236</v>
      </c>
      <c r="J75" s="477">
        <f aca="true" t="shared" si="13" ref="J75:J80">$F75*I75</f>
        <v>-1236000</v>
      </c>
      <c r="K75" s="477">
        <f aca="true" t="shared" si="14" ref="K75:K80">J75/1000000</f>
        <v>-1.236</v>
      </c>
      <c r="L75" s="335">
        <v>999125</v>
      </c>
      <c r="M75" s="336">
        <v>999125</v>
      </c>
      <c r="N75" s="477">
        <f aca="true" t="shared" si="15" ref="N75:N80">L75-M75</f>
        <v>0</v>
      </c>
      <c r="O75" s="477">
        <f aca="true" t="shared" si="16" ref="O75:O80">$F75*N75</f>
        <v>0</v>
      </c>
      <c r="P75" s="477">
        <f aca="true" t="shared" si="17" ref="P75:P80">O75/1000000</f>
        <v>0</v>
      </c>
      <c r="Q75" s="460"/>
    </row>
    <row r="76" spans="1:17" s="456" customFormat="1" ht="15.75" customHeight="1">
      <c r="A76" s="355">
        <v>6</v>
      </c>
      <c r="B76" s="356" t="s">
        <v>128</v>
      </c>
      <c r="C76" s="359">
        <v>5128449</v>
      </c>
      <c r="D76" s="40" t="s">
        <v>12</v>
      </c>
      <c r="E76" s="41" t="s">
        <v>346</v>
      </c>
      <c r="F76" s="365">
        <v>-1000</v>
      </c>
      <c r="G76" s="335">
        <v>995147</v>
      </c>
      <c r="H76" s="336">
        <v>995276</v>
      </c>
      <c r="I76" s="477">
        <f t="shared" si="12"/>
        <v>-129</v>
      </c>
      <c r="J76" s="477">
        <f t="shared" si="13"/>
        <v>129000</v>
      </c>
      <c r="K76" s="477">
        <f t="shared" si="14"/>
        <v>0.129</v>
      </c>
      <c r="L76" s="335">
        <v>998563</v>
      </c>
      <c r="M76" s="336">
        <v>998563</v>
      </c>
      <c r="N76" s="477">
        <f t="shared" si="15"/>
        <v>0</v>
      </c>
      <c r="O76" s="477">
        <f t="shared" si="16"/>
        <v>0</v>
      </c>
      <c r="P76" s="477">
        <f t="shared" si="17"/>
        <v>0</v>
      </c>
      <c r="Q76" s="460"/>
    </row>
    <row r="77" spans="1:17" s="739" customFormat="1" ht="15.75" customHeight="1">
      <c r="A77" s="857">
        <v>7</v>
      </c>
      <c r="B77" s="854" t="s">
        <v>129</v>
      </c>
      <c r="C77" s="834">
        <v>5295141</v>
      </c>
      <c r="D77" s="858" t="s">
        <v>12</v>
      </c>
      <c r="E77" s="859" t="s">
        <v>346</v>
      </c>
      <c r="F77" s="860">
        <v>-1000</v>
      </c>
      <c r="G77" s="735">
        <v>3186</v>
      </c>
      <c r="H77" s="736">
        <v>3618</v>
      </c>
      <c r="I77" s="868">
        <f t="shared" si="12"/>
        <v>-432</v>
      </c>
      <c r="J77" s="868">
        <f t="shared" si="13"/>
        <v>432000</v>
      </c>
      <c r="K77" s="868">
        <f t="shared" si="14"/>
        <v>0.432</v>
      </c>
      <c r="L77" s="735">
        <v>999628</v>
      </c>
      <c r="M77" s="736">
        <v>999628</v>
      </c>
      <c r="N77" s="868">
        <f t="shared" si="15"/>
        <v>0</v>
      </c>
      <c r="O77" s="868">
        <f t="shared" si="16"/>
        <v>0</v>
      </c>
      <c r="P77" s="868">
        <f t="shared" si="17"/>
        <v>0</v>
      </c>
      <c r="Q77" s="738"/>
    </row>
    <row r="78" spans="1:17" s="739" customFormat="1" ht="15.75" customHeight="1">
      <c r="A78" s="857">
        <v>8</v>
      </c>
      <c r="B78" s="854" t="s">
        <v>130</v>
      </c>
      <c r="C78" s="834">
        <v>4865167</v>
      </c>
      <c r="D78" s="858" t="s">
        <v>12</v>
      </c>
      <c r="E78" s="859" t="s">
        <v>346</v>
      </c>
      <c r="F78" s="860">
        <v>-1000</v>
      </c>
      <c r="G78" s="735">
        <v>1655</v>
      </c>
      <c r="H78" s="745">
        <v>1655</v>
      </c>
      <c r="I78" s="868">
        <f t="shared" si="12"/>
        <v>0</v>
      </c>
      <c r="J78" s="868">
        <f t="shared" si="13"/>
        <v>0</v>
      </c>
      <c r="K78" s="868">
        <f t="shared" si="14"/>
        <v>0</v>
      </c>
      <c r="L78" s="735">
        <v>980809</v>
      </c>
      <c r="M78" s="736">
        <v>980809</v>
      </c>
      <c r="N78" s="868">
        <f t="shared" si="15"/>
        <v>0</v>
      </c>
      <c r="O78" s="868">
        <f t="shared" si="16"/>
        <v>0</v>
      </c>
      <c r="P78" s="868">
        <f t="shared" si="17"/>
        <v>0</v>
      </c>
      <c r="Q78" s="738"/>
    </row>
    <row r="79" spans="1:17" s="505" customFormat="1" ht="15">
      <c r="A79" s="543">
        <v>9</v>
      </c>
      <c r="B79" s="544" t="s">
        <v>131</v>
      </c>
      <c r="C79" s="545">
        <v>5295134</v>
      </c>
      <c r="D79" s="63" t="s">
        <v>12</v>
      </c>
      <c r="E79" s="64" t="s">
        <v>346</v>
      </c>
      <c r="F79" s="365">
        <v>-1000</v>
      </c>
      <c r="G79" s="335">
        <v>984653</v>
      </c>
      <c r="H79" s="336">
        <v>984746</v>
      </c>
      <c r="I79" s="477">
        <f t="shared" si="12"/>
        <v>-93</v>
      </c>
      <c r="J79" s="477">
        <f t="shared" si="13"/>
        <v>93000</v>
      </c>
      <c r="K79" s="477">
        <f t="shared" si="14"/>
        <v>0.093</v>
      </c>
      <c r="L79" s="335">
        <v>937384</v>
      </c>
      <c r="M79" s="336">
        <v>937384</v>
      </c>
      <c r="N79" s="477">
        <f t="shared" si="15"/>
        <v>0</v>
      </c>
      <c r="O79" s="477">
        <f t="shared" si="16"/>
        <v>0</v>
      </c>
      <c r="P79" s="477">
        <f t="shared" si="17"/>
        <v>0</v>
      </c>
      <c r="Q79" s="546"/>
    </row>
    <row r="80" spans="1:17" s="456" customFormat="1" ht="15.75" customHeight="1">
      <c r="A80" s="355">
        <v>10</v>
      </c>
      <c r="B80" s="356" t="s">
        <v>132</v>
      </c>
      <c r="C80" s="359">
        <v>5295135</v>
      </c>
      <c r="D80" s="40" t="s">
        <v>12</v>
      </c>
      <c r="E80" s="41" t="s">
        <v>346</v>
      </c>
      <c r="F80" s="365">
        <v>-1000</v>
      </c>
      <c r="G80" s="335">
        <v>982627</v>
      </c>
      <c r="H80" s="336">
        <v>983761</v>
      </c>
      <c r="I80" s="336">
        <f t="shared" si="12"/>
        <v>-1134</v>
      </c>
      <c r="J80" s="336">
        <f t="shared" si="13"/>
        <v>1134000</v>
      </c>
      <c r="K80" s="336">
        <f t="shared" si="14"/>
        <v>1.134</v>
      </c>
      <c r="L80" s="335">
        <v>989673</v>
      </c>
      <c r="M80" s="336">
        <v>989678</v>
      </c>
      <c r="N80" s="336">
        <f t="shared" si="15"/>
        <v>-5</v>
      </c>
      <c r="O80" s="336">
        <f t="shared" si="16"/>
        <v>5000</v>
      </c>
      <c r="P80" s="336">
        <f t="shared" si="17"/>
        <v>0.005</v>
      </c>
      <c r="Q80" s="495"/>
    </row>
    <row r="81" spans="1:17" s="456" customFormat="1" ht="15.75" customHeight="1">
      <c r="A81" s="355"/>
      <c r="B81" s="358" t="s">
        <v>133</v>
      </c>
      <c r="C81" s="359"/>
      <c r="D81" s="40"/>
      <c r="E81" s="40"/>
      <c r="F81" s="365"/>
      <c r="G81" s="335"/>
      <c r="H81" s="336"/>
      <c r="I81" s="477"/>
      <c r="J81" s="477"/>
      <c r="K81" s="477"/>
      <c r="L81" s="335"/>
      <c r="M81" s="477"/>
      <c r="N81" s="477"/>
      <c r="O81" s="477"/>
      <c r="P81" s="477"/>
      <c r="Q81" s="460"/>
    </row>
    <row r="82" spans="1:17" s="456" customFormat="1" ht="15.75" customHeight="1">
      <c r="A82" s="355">
        <v>11</v>
      </c>
      <c r="B82" s="356" t="s">
        <v>134</v>
      </c>
      <c r="C82" s="359">
        <v>5295129</v>
      </c>
      <c r="D82" s="40" t="s">
        <v>12</v>
      </c>
      <c r="E82" s="41" t="s">
        <v>346</v>
      </c>
      <c r="F82" s="365">
        <v>-1000</v>
      </c>
      <c r="G82" s="335">
        <v>998400</v>
      </c>
      <c r="H82" s="336">
        <v>999916</v>
      </c>
      <c r="I82" s="477">
        <f>G82-H82</f>
        <v>-1516</v>
      </c>
      <c r="J82" s="477">
        <f>$F82*I82</f>
        <v>1516000</v>
      </c>
      <c r="K82" s="477">
        <f>J82/1000000</f>
        <v>1.516</v>
      </c>
      <c r="L82" s="335">
        <v>0</v>
      </c>
      <c r="M82" s="336">
        <v>0</v>
      </c>
      <c r="N82" s="477">
        <f>L82-M82</f>
        <v>0</v>
      </c>
      <c r="O82" s="477">
        <f>$F82*N82</f>
        <v>0</v>
      </c>
      <c r="P82" s="477">
        <f>O82/1000000</f>
        <v>0</v>
      </c>
      <c r="Q82" s="460"/>
    </row>
    <row r="83" spans="1:17" s="456" customFormat="1" ht="15.75" customHeight="1">
      <c r="A83" s="355">
        <v>12</v>
      </c>
      <c r="B83" s="356" t="s">
        <v>135</v>
      </c>
      <c r="C83" s="359">
        <v>4864917</v>
      </c>
      <c r="D83" s="40" t="s">
        <v>12</v>
      </c>
      <c r="E83" s="41" t="s">
        <v>346</v>
      </c>
      <c r="F83" s="365">
        <v>-1000</v>
      </c>
      <c r="G83" s="335">
        <v>959308</v>
      </c>
      <c r="H83" s="336">
        <v>959019</v>
      </c>
      <c r="I83" s="477">
        <f>G83-H83</f>
        <v>289</v>
      </c>
      <c r="J83" s="477">
        <f>$F83*I83</f>
        <v>-289000</v>
      </c>
      <c r="K83" s="477">
        <f>J83/1000000</f>
        <v>-0.289</v>
      </c>
      <c r="L83" s="335">
        <v>829366</v>
      </c>
      <c r="M83" s="336">
        <v>829366</v>
      </c>
      <c r="N83" s="477">
        <f>L83-M83</f>
        <v>0</v>
      </c>
      <c r="O83" s="477">
        <f>$F83*N83</f>
        <v>0</v>
      </c>
      <c r="P83" s="477">
        <f>O83/1000000</f>
        <v>0</v>
      </c>
      <c r="Q83" s="460"/>
    </row>
    <row r="84" spans="1:17" s="456" customFormat="1" ht="15.75" customHeight="1">
      <c r="A84" s="355"/>
      <c r="B84" s="357" t="s">
        <v>136</v>
      </c>
      <c r="C84" s="359"/>
      <c r="D84" s="44"/>
      <c r="E84" s="44"/>
      <c r="F84" s="365"/>
      <c r="G84" s="335"/>
      <c r="H84" s="336"/>
      <c r="I84" s="477"/>
      <c r="J84" s="477"/>
      <c r="K84" s="477"/>
      <c r="L84" s="335"/>
      <c r="M84" s="477"/>
      <c r="N84" s="477"/>
      <c r="O84" s="477"/>
      <c r="P84" s="477"/>
      <c r="Q84" s="460"/>
    </row>
    <row r="85" spans="1:17" s="456" customFormat="1" ht="19.5" customHeight="1">
      <c r="A85" s="355">
        <v>13</v>
      </c>
      <c r="B85" s="356" t="s">
        <v>137</v>
      </c>
      <c r="C85" s="359">
        <v>4865053</v>
      </c>
      <c r="D85" s="40" t="s">
        <v>12</v>
      </c>
      <c r="E85" s="41" t="s">
        <v>346</v>
      </c>
      <c r="F85" s="365">
        <v>-1000</v>
      </c>
      <c r="G85" s="335">
        <v>23653</v>
      </c>
      <c r="H85" s="336">
        <v>22086</v>
      </c>
      <c r="I85" s="477">
        <f>G85-H85</f>
        <v>1567</v>
      </c>
      <c r="J85" s="477">
        <f>$F85*I85</f>
        <v>-1567000</v>
      </c>
      <c r="K85" s="477">
        <f>J85/1000000</f>
        <v>-1.567</v>
      </c>
      <c r="L85" s="335">
        <v>33706</v>
      </c>
      <c r="M85" s="336">
        <v>33706</v>
      </c>
      <c r="N85" s="477">
        <f>L85-M85</f>
        <v>0</v>
      </c>
      <c r="O85" s="477">
        <f>$F85*N85</f>
        <v>0</v>
      </c>
      <c r="P85" s="477">
        <f>O85/1000000</f>
        <v>0</v>
      </c>
      <c r="Q85" s="471"/>
    </row>
    <row r="86" spans="1:17" s="456" customFormat="1" ht="19.5" customHeight="1">
      <c r="A86" s="355">
        <v>14</v>
      </c>
      <c r="B86" s="356" t="s">
        <v>138</v>
      </c>
      <c r="C86" s="359">
        <v>5128445</v>
      </c>
      <c r="D86" s="40" t="s">
        <v>12</v>
      </c>
      <c r="E86" s="41" t="s">
        <v>346</v>
      </c>
      <c r="F86" s="365">
        <v>-1000</v>
      </c>
      <c r="G86" s="335">
        <v>9334</v>
      </c>
      <c r="H86" s="336">
        <v>8661</v>
      </c>
      <c r="I86" s="336">
        <f>G86-H86</f>
        <v>673</v>
      </c>
      <c r="J86" s="336">
        <f>$F86*I86</f>
        <v>-673000</v>
      </c>
      <c r="K86" s="336">
        <f>J86/1000000</f>
        <v>-0.673</v>
      </c>
      <c r="L86" s="335">
        <v>999918</v>
      </c>
      <c r="M86" s="336">
        <v>999918</v>
      </c>
      <c r="N86" s="336">
        <f>L86-M86</f>
        <v>0</v>
      </c>
      <c r="O86" s="336">
        <f>$F86*N86</f>
        <v>0</v>
      </c>
      <c r="P86" s="336">
        <f>O86/1000000</f>
        <v>0</v>
      </c>
      <c r="Q86" s="471"/>
    </row>
    <row r="87" spans="1:17" s="456" customFormat="1" ht="19.5" customHeight="1">
      <c r="A87" s="355">
        <v>15</v>
      </c>
      <c r="B87" s="356" t="s">
        <v>412</v>
      </c>
      <c r="C87" s="359">
        <v>5295165</v>
      </c>
      <c r="D87" s="40" t="s">
        <v>12</v>
      </c>
      <c r="E87" s="41" t="s">
        <v>346</v>
      </c>
      <c r="F87" s="365">
        <v>-1000</v>
      </c>
      <c r="G87" s="335">
        <v>967213</v>
      </c>
      <c r="H87" s="336">
        <v>965519</v>
      </c>
      <c r="I87" s="336">
        <f>G87-H87</f>
        <v>1694</v>
      </c>
      <c r="J87" s="336">
        <f>$F87*I87</f>
        <v>-1694000</v>
      </c>
      <c r="K87" s="336">
        <f>J87/1000000</f>
        <v>-1.694</v>
      </c>
      <c r="L87" s="335">
        <v>919598</v>
      </c>
      <c r="M87" s="336">
        <v>919598</v>
      </c>
      <c r="N87" s="336">
        <f>L87-M87</f>
        <v>0</v>
      </c>
      <c r="O87" s="336">
        <f>$F87*N87</f>
        <v>0</v>
      </c>
      <c r="P87" s="336">
        <f>O87/1000000</f>
        <v>0</v>
      </c>
      <c r="Q87" s="471"/>
    </row>
    <row r="88" spans="1:17" s="456" customFormat="1" ht="14.25" customHeight="1">
      <c r="A88" s="355"/>
      <c r="B88" s="358" t="s">
        <v>143</v>
      </c>
      <c r="C88" s="359"/>
      <c r="D88" s="40"/>
      <c r="E88" s="40"/>
      <c r="F88" s="365"/>
      <c r="G88" s="386"/>
      <c r="H88" s="336"/>
      <c r="I88" s="336"/>
      <c r="J88" s="336"/>
      <c r="K88" s="336"/>
      <c r="L88" s="386"/>
      <c r="M88" s="336"/>
      <c r="N88" s="336"/>
      <c r="O88" s="336"/>
      <c r="P88" s="336"/>
      <c r="Q88" s="460"/>
    </row>
    <row r="89" spans="1:17" s="456" customFormat="1" ht="15.75" thickBot="1">
      <c r="A89" s="727">
        <v>16</v>
      </c>
      <c r="B89" s="728" t="s">
        <v>144</v>
      </c>
      <c r="C89" s="360">
        <v>4865087</v>
      </c>
      <c r="D89" s="89" t="s">
        <v>12</v>
      </c>
      <c r="E89" s="503" t="s">
        <v>346</v>
      </c>
      <c r="F89" s="360">
        <v>100</v>
      </c>
      <c r="G89" s="335">
        <v>0</v>
      </c>
      <c r="H89" s="459">
        <v>0</v>
      </c>
      <c r="I89" s="459">
        <f>G89-H89</f>
        <v>0</v>
      </c>
      <c r="J89" s="459">
        <f>$F89*I89</f>
        <v>0</v>
      </c>
      <c r="K89" s="459">
        <f>J89/1000000</f>
        <v>0</v>
      </c>
      <c r="L89" s="335">
        <v>0</v>
      </c>
      <c r="M89" s="459">
        <v>0</v>
      </c>
      <c r="N89" s="459">
        <f>L89-M89</f>
        <v>0</v>
      </c>
      <c r="O89" s="459">
        <f>$F89*N89</f>
        <v>0</v>
      </c>
      <c r="P89" s="459">
        <f>O89/1000000</f>
        <v>0</v>
      </c>
      <c r="Q89" s="729"/>
    </row>
    <row r="90" spans="1:17" ht="18.75" thickTop="1">
      <c r="A90" s="456"/>
      <c r="B90" s="298" t="s">
        <v>248</v>
      </c>
      <c r="C90" s="456"/>
      <c r="D90" s="456"/>
      <c r="E90" s="456"/>
      <c r="F90" s="605"/>
      <c r="G90" s="456"/>
      <c r="H90" s="456"/>
      <c r="I90" s="561"/>
      <c r="J90" s="561"/>
      <c r="K90" s="152">
        <f>SUM(K70:K89)</f>
        <v>-0.4370000000000005</v>
      </c>
      <c r="L90" s="497"/>
      <c r="M90" s="456"/>
      <c r="N90" s="561"/>
      <c r="O90" s="561"/>
      <c r="P90" s="152">
        <f>SUM(P70:P89)</f>
        <v>0.005</v>
      </c>
      <c r="Q90" s="456"/>
    </row>
    <row r="91" spans="2:16" ht="18">
      <c r="B91" s="298"/>
      <c r="F91" s="196"/>
      <c r="I91" s="17"/>
      <c r="J91" s="17"/>
      <c r="K91" s="20"/>
      <c r="L91" s="18"/>
      <c r="N91" s="17"/>
      <c r="O91" s="17"/>
      <c r="P91" s="300"/>
    </row>
    <row r="92" spans="2:16" ht="18">
      <c r="B92" s="298" t="s">
        <v>146</v>
      </c>
      <c r="F92" s="196"/>
      <c r="I92" s="17"/>
      <c r="J92" s="17"/>
      <c r="K92" s="352">
        <f>SUM(K90:K91)</f>
        <v>-0.4370000000000005</v>
      </c>
      <c r="L92" s="18"/>
      <c r="N92" s="17"/>
      <c r="O92" s="17"/>
      <c r="P92" s="352">
        <f>SUM(P90:P91)</f>
        <v>0.005</v>
      </c>
    </row>
    <row r="93" spans="6:16" ht="15">
      <c r="F93" s="196"/>
      <c r="I93" s="17"/>
      <c r="J93" s="17"/>
      <c r="K93" s="20"/>
      <c r="L93" s="18"/>
      <c r="N93" s="17"/>
      <c r="O93" s="17"/>
      <c r="P93" s="20"/>
    </row>
    <row r="94" spans="6:16" ht="15">
      <c r="F94" s="196"/>
      <c r="I94" s="17"/>
      <c r="J94" s="17"/>
      <c r="K94" s="20"/>
      <c r="L94" s="18"/>
      <c r="N94" s="17"/>
      <c r="O94" s="17"/>
      <c r="P94" s="20"/>
    </row>
    <row r="95" spans="6:18" ht="15">
      <c r="F95" s="196"/>
      <c r="I95" s="17"/>
      <c r="J95" s="17"/>
      <c r="K95" s="20"/>
      <c r="L95" s="18"/>
      <c r="N95" s="17"/>
      <c r="O95" s="17"/>
      <c r="P95" s="20"/>
      <c r="Q95" s="251" t="str">
        <f>NDPL!Q1</f>
        <v>MARCH-2018</v>
      </c>
      <c r="R95" s="251"/>
    </row>
    <row r="96" spans="1:16" ht="18.75" thickBot="1">
      <c r="A96" s="311" t="s">
        <v>247</v>
      </c>
      <c r="F96" s="196"/>
      <c r="G96" s="6"/>
      <c r="H96" s="6"/>
      <c r="I96" s="47" t="s">
        <v>7</v>
      </c>
      <c r="J96" s="18"/>
      <c r="K96" s="18"/>
      <c r="L96" s="18"/>
      <c r="M96" s="18"/>
      <c r="N96" s="47" t="s">
        <v>398</v>
      </c>
      <c r="O96" s="18"/>
      <c r="P96" s="18"/>
    </row>
    <row r="97" spans="1:17" ht="48" customHeight="1" thickBot="1" thickTop="1">
      <c r="A97" s="35" t="s">
        <v>8</v>
      </c>
      <c r="B97" s="32" t="s">
        <v>9</v>
      </c>
      <c r="C97" s="33" t="s">
        <v>1</v>
      </c>
      <c r="D97" s="33" t="s">
        <v>2</v>
      </c>
      <c r="E97" s="33" t="s">
        <v>3</v>
      </c>
      <c r="F97" s="33" t="s">
        <v>10</v>
      </c>
      <c r="G97" s="35" t="str">
        <f>NDPL!G5</f>
        <v>FINAL READING 01/04/2018</v>
      </c>
      <c r="H97" s="33" t="str">
        <f>NDPL!H5</f>
        <v>INTIAL READING 01/03/2018</v>
      </c>
      <c r="I97" s="33" t="s">
        <v>4</v>
      </c>
      <c r="J97" s="33" t="s">
        <v>5</v>
      </c>
      <c r="K97" s="33" t="s">
        <v>6</v>
      </c>
      <c r="L97" s="35" t="str">
        <f>NDPL!G5</f>
        <v>FINAL READING 01/04/2018</v>
      </c>
      <c r="M97" s="33" t="str">
        <f>NDPL!H5</f>
        <v>INTIAL READING 01/03/2018</v>
      </c>
      <c r="N97" s="33" t="s">
        <v>4</v>
      </c>
      <c r="O97" s="33" t="s">
        <v>5</v>
      </c>
      <c r="P97" s="33" t="s">
        <v>6</v>
      </c>
      <c r="Q97" s="34" t="s">
        <v>309</v>
      </c>
    </row>
    <row r="98" spans="1:16" ht="17.25" thickBot="1" thickTop="1">
      <c r="A98" s="5"/>
      <c r="B98" s="43"/>
      <c r="C98" s="4"/>
      <c r="D98" s="4"/>
      <c r="E98" s="4"/>
      <c r="F98" s="324"/>
      <c r="G98" s="4"/>
      <c r="H98" s="4"/>
      <c r="I98" s="4"/>
      <c r="J98" s="4"/>
      <c r="K98" s="4"/>
      <c r="L98" s="19"/>
      <c r="M98" s="4"/>
      <c r="N98" s="4"/>
      <c r="O98" s="4"/>
      <c r="P98" s="4"/>
    </row>
    <row r="99" spans="1:17" ht="15.75" customHeight="1" thickTop="1">
      <c r="A99" s="353"/>
      <c r="B99" s="362" t="s">
        <v>32</v>
      </c>
      <c r="C99" s="363"/>
      <c r="D99" s="82"/>
      <c r="E99" s="90"/>
      <c r="F99" s="325"/>
      <c r="G99" s="31"/>
      <c r="H99" s="24"/>
      <c r="I99" s="25"/>
      <c r="J99" s="25"/>
      <c r="K99" s="25"/>
      <c r="L99" s="23"/>
      <c r="M99" s="24"/>
      <c r="N99" s="25"/>
      <c r="O99" s="25"/>
      <c r="P99" s="25"/>
      <c r="Q99" s="148"/>
    </row>
    <row r="100" spans="1:17" s="456" customFormat="1" ht="15.75" customHeight="1">
      <c r="A100" s="355">
        <v>1</v>
      </c>
      <c r="B100" s="356" t="s">
        <v>33</v>
      </c>
      <c r="C100" s="359">
        <v>4864791</v>
      </c>
      <c r="D100" s="464" t="s">
        <v>12</v>
      </c>
      <c r="E100" s="465" t="s">
        <v>346</v>
      </c>
      <c r="F100" s="365">
        <v>-266.67</v>
      </c>
      <c r="G100" s="335">
        <v>1000471</v>
      </c>
      <c r="H100" s="272">
        <v>999971</v>
      </c>
      <c r="I100" s="272">
        <f>G100-H100</f>
        <v>500</v>
      </c>
      <c r="J100" s="272">
        <f>$F100*I100</f>
        <v>-133335</v>
      </c>
      <c r="K100" s="272">
        <f>J100/1000000</f>
        <v>-0.133335</v>
      </c>
      <c r="L100" s="335">
        <v>0</v>
      </c>
      <c r="M100" s="272">
        <v>0</v>
      </c>
      <c r="N100" s="272">
        <f>L100-M100</f>
        <v>0</v>
      </c>
      <c r="O100" s="272">
        <f>$F100*N100</f>
        <v>0</v>
      </c>
      <c r="P100" s="272">
        <f>O100/1000000</f>
        <v>0</v>
      </c>
      <c r="Q100" s="491"/>
    </row>
    <row r="101" spans="1:17" s="456" customFormat="1" ht="15.75" customHeight="1">
      <c r="A101" s="355">
        <v>2</v>
      </c>
      <c r="B101" s="356" t="s">
        <v>34</v>
      </c>
      <c r="C101" s="359">
        <v>5128405</v>
      </c>
      <c r="D101" s="40" t="s">
        <v>12</v>
      </c>
      <c r="E101" s="41" t="s">
        <v>346</v>
      </c>
      <c r="F101" s="365">
        <v>-500</v>
      </c>
      <c r="G101" s="335">
        <v>7007</v>
      </c>
      <c r="H101" s="336">
        <v>6826</v>
      </c>
      <c r="I101" s="272">
        <f>G101-H101</f>
        <v>181</v>
      </c>
      <c r="J101" s="272">
        <f aca="true" t="shared" si="18" ref="J101:J109">$F101*I101</f>
        <v>-90500</v>
      </c>
      <c r="K101" s="272">
        <f aca="true" t="shared" si="19" ref="K101:K109">J101/1000000</f>
        <v>-0.0905</v>
      </c>
      <c r="L101" s="335">
        <v>1765</v>
      </c>
      <c r="M101" s="336">
        <v>1765</v>
      </c>
      <c r="N101" s="336">
        <f>L101-M101</f>
        <v>0</v>
      </c>
      <c r="O101" s="336">
        <f aca="true" t="shared" si="20" ref="O101:O109">$F101*N101</f>
        <v>0</v>
      </c>
      <c r="P101" s="336">
        <f aca="true" t="shared" si="21" ref="P101:P109">O101/1000000</f>
        <v>0</v>
      </c>
      <c r="Q101" s="460"/>
    </row>
    <row r="102" spans="1:17" s="456" customFormat="1" ht="15.75" customHeight="1">
      <c r="A102" s="355"/>
      <c r="B102" s="358" t="s">
        <v>377</v>
      </c>
      <c r="C102" s="359"/>
      <c r="D102" s="40"/>
      <c r="E102" s="41"/>
      <c r="F102" s="365"/>
      <c r="G102" s="387"/>
      <c r="H102" s="272"/>
      <c r="I102" s="272"/>
      <c r="J102" s="272"/>
      <c r="K102" s="272"/>
      <c r="L102" s="335" t="e">
        <v>#N/A</v>
      </c>
      <c r="M102" s="336"/>
      <c r="N102" s="336"/>
      <c r="O102" s="336"/>
      <c r="P102" s="336"/>
      <c r="Q102" s="460"/>
    </row>
    <row r="103" spans="1:17" s="739" customFormat="1" ht="15">
      <c r="A103" s="857">
        <v>3</v>
      </c>
      <c r="B103" s="734" t="s">
        <v>111</v>
      </c>
      <c r="C103" s="834">
        <v>4865107</v>
      </c>
      <c r="D103" s="864" t="s">
        <v>12</v>
      </c>
      <c r="E103" s="859" t="s">
        <v>346</v>
      </c>
      <c r="F103" s="860">
        <v>-266.66</v>
      </c>
      <c r="G103" s="735">
        <v>3670</v>
      </c>
      <c r="H103" s="736">
        <v>3348</v>
      </c>
      <c r="I103" s="745">
        <f>G103-H103</f>
        <v>322</v>
      </c>
      <c r="J103" s="745">
        <f>$F103*I103</f>
        <v>-85864.52</v>
      </c>
      <c r="K103" s="745">
        <f>J103/1000000</f>
        <v>-0.08586452</v>
      </c>
      <c r="L103" s="735">
        <v>547</v>
      </c>
      <c r="M103" s="736">
        <v>524</v>
      </c>
      <c r="N103" s="736">
        <f>L103-M103</f>
        <v>23</v>
      </c>
      <c r="O103" s="736">
        <f>$F103*N103</f>
        <v>-6133.18</v>
      </c>
      <c r="P103" s="736">
        <f>O103/1000000</f>
        <v>-0.00613318</v>
      </c>
      <c r="Q103" s="756"/>
    </row>
    <row r="104" spans="1:17" s="739" customFormat="1" ht="15.75" customHeight="1">
      <c r="A104" s="857">
        <v>4</v>
      </c>
      <c r="B104" s="854" t="s">
        <v>112</v>
      </c>
      <c r="C104" s="834">
        <v>4865137</v>
      </c>
      <c r="D104" s="858" t="s">
        <v>12</v>
      </c>
      <c r="E104" s="859" t="s">
        <v>346</v>
      </c>
      <c r="F104" s="860">
        <v>-100</v>
      </c>
      <c r="G104" s="735">
        <v>79268</v>
      </c>
      <c r="H104" s="736">
        <v>78517</v>
      </c>
      <c r="I104" s="745">
        <f>G104-H104</f>
        <v>751</v>
      </c>
      <c r="J104" s="745">
        <f t="shared" si="18"/>
        <v>-75100</v>
      </c>
      <c r="K104" s="745">
        <f t="shared" si="19"/>
        <v>-0.0751</v>
      </c>
      <c r="L104" s="735">
        <v>144097</v>
      </c>
      <c r="M104" s="736">
        <v>144004</v>
      </c>
      <c r="N104" s="736">
        <f>L104-M104</f>
        <v>93</v>
      </c>
      <c r="O104" s="736">
        <f t="shared" si="20"/>
        <v>-9300</v>
      </c>
      <c r="P104" s="736">
        <f t="shared" si="21"/>
        <v>-0.0093</v>
      </c>
      <c r="Q104" s="738"/>
    </row>
    <row r="105" spans="1:17" s="739" customFormat="1" ht="15">
      <c r="A105" s="857">
        <v>5</v>
      </c>
      <c r="B105" s="854" t="s">
        <v>113</v>
      </c>
      <c r="C105" s="834">
        <v>4865138</v>
      </c>
      <c r="D105" s="858" t="s">
        <v>12</v>
      </c>
      <c r="E105" s="859" t="s">
        <v>346</v>
      </c>
      <c r="F105" s="860">
        <v>-200</v>
      </c>
      <c r="G105" s="735">
        <v>968131</v>
      </c>
      <c r="H105" s="736">
        <v>968738</v>
      </c>
      <c r="I105" s="745">
        <f>G105-H105</f>
        <v>-607</v>
      </c>
      <c r="J105" s="745">
        <f t="shared" si="18"/>
        <v>121400</v>
      </c>
      <c r="K105" s="745">
        <f t="shared" si="19"/>
        <v>0.1214</v>
      </c>
      <c r="L105" s="735">
        <v>994949</v>
      </c>
      <c r="M105" s="736">
        <v>994945</v>
      </c>
      <c r="N105" s="736">
        <f>L105-M105</f>
        <v>4</v>
      </c>
      <c r="O105" s="736">
        <f t="shared" si="20"/>
        <v>-800</v>
      </c>
      <c r="P105" s="736">
        <f t="shared" si="21"/>
        <v>-0.0008</v>
      </c>
      <c r="Q105" s="865"/>
    </row>
    <row r="106" spans="1:17" s="739" customFormat="1" ht="18">
      <c r="A106" s="857">
        <v>6</v>
      </c>
      <c r="B106" s="854" t="s">
        <v>114</v>
      </c>
      <c r="C106" s="834">
        <v>5295200</v>
      </c>
      <c r="D106" s="858" t="s">
        <v>12</v>
      </c>
      <c r="E106" s="859" t="s">
        <v>346</v>
      </c>
      <c r="F106" s="860">
        <v>-200</v>
      </c>
      <c r="G106" s="448">
        <v>48753</v>
      </c>
      <c r="H106" s="474">
        <v>47535</v>
      </c>
      <c r="I106" s="424">
        <f>G106-H106</f>
        <v>1218</v>
      </c>
      <c r="J106" s="424">
        <f t="shared" si="18"/>
        <v>-243600</v>
      </c>
      <c r="K106" s="424">
        <f t="shared" si="19"/>
        <v>-0.2436</v>
      </c>
      <c r="L106" s="448">
        <v>118643</v>
      </c>
      <c r="M106" s="336">
        <v>118468</v>
      </c>
      <c r="N106" s="421">
        <f>L106-M106</f>
        <v>175</v>
      </c>
      <c r="O106" s="421">
        <f t="shared" si="20"/>
        <v>-35000</v>
      </c>
      <c r="P106" s="421">
        <f t="shared" si="21"/>
        <v>-0.035</v>
      </c>
      <c r="Q106" s="869"/>
    </row>
    <row r="107" spans="1:17" s="456" customFormat="1" ht="15">
      <c r="A107" s="355">
        <v>7</v>
      </c>
      <c r="B107" s="356" t="s">
        <v>115</v>
      </c>
      <c r="C107" s="359">
        <v>4865050</v>
      </c>
      <c r="D107" s="40" t="s">
        <v>12</v>
      </c>
      <c r="E107" s="41" t="s">
        <v>346</v>
      </c>
      <c r="F107" s="365">
        <v>-800</v>
      </c>
      <c r="G107" s="335">
        <v>18780</v>
      </c>
      <c r="H107" s="336">
        <v>18635</v>
      </c>
      <c r="I107" s="272">
        <f aca="true" t="shared" si="22" ref="I107:I112">G107-H107</f>
        <v>145</v>
      </c>
      <c r="J107" s="272">
        <f t="shared" si="18"/>
        <v>-116000</v>
      </c>
      <c r="K107" s="272">
        <f t="shared" si="19"/>
        <v>-0.116</v>
      </c>
      <c r="L107" s="335">
        <v>13864</v>
      </c>
      <c r="M107" s="336">
        <v>13864</v>
      </c>
      <c r="N107" s="336">
        <f aca="true" t="shared" si="23" ref="N107:N112">L107-M107</f>
        <v>0</v>
      </c>
      <c r="O107" s="336">
        <f t="shared" si="20"/>
        <v>0</v>
      </c>
      <c r="P107" s="336">
        <f t="shared" si="21"/>
        <v>0</v>
      </c>
      <c r="Q107" s="471"/>
    </row>
    <row r="108" spans="1:17" s="456" customFormat="1" ht="15.75" customHeight="1">
      <c r="A108" s="355">
        <v>8</v>
      </c>
      <c r="B108" s="356" t="s">
        <v>373</v>
      </c>
      <c r="C108" s="359">
        <v>4864949</v>
      </c>
      <c r="D108" s="40" t="s">
        <v>12</v>
      </c>
      <c r="E108" s="41" t="s">
        <v>346</v>
      </c>
      <c r="F108" s="365">
        <v>-2000</v>
      </c>
      <c r="G108" s="448">
        <v>15687</v>
      </c>
      <c r="H108" s="336">
        <v>15565</v>
      </c>
      <c r="I108" s="424">
        <f t="shared" si="22"/>
        <v>122</v>
      </c>
      <c r="J108" s="424">
        <f t="shared" si="18"/>
        <v>-244000</v>
      </c>
      <c r="K108" s="424">
        <f t="shared" si="19"/>
        <v>-0.244</v>
      </c>
      <c r="L108" s="448">
        <v>4478</v>
      </c>
      <c r="M108" s="336">
        <v>4478</v>
      </c>
      <c r="N108" s="421">
        <f t="shared" si="23"/>
        <v>0</v>
      </c>
      <c r="O108" s="421">
        <f t="shared" si="20"/>
        <v>0</v>
      </c>
      <c r="P108" s="421">
        <f t="shared" si="21"/>
        <v>0</v>
      </c>
      <c r="Q108" s="492"/>
    </row>
    <row r="109" spans="1:17" s="456" customFormat="1" ht="15.75" customHeight="1">
      <c r="A109" s="355">
        <v>9</v>
      </c>
      <c r="B109" s="356" t="s">
        <v>395</v>
      </c>
      <c r="C109" s="359">
        <v>5128434</v>
      </c>
      <c r="D109" s="40" t="s">
        <v>12</v>
      </c>
      <c r="E109" s="41" t="s">
        <v>346</v>
      </c>
      <c r="F109" s="365">
        <v>-800</v>
      </c>
      <c r="G109" s="335">
        <v>970606</v>
      </c>
      <c r="H109" s="336">
        <v>970966</v>
      </c>
      <c r="I109" s="272">
        <f t="shared" si="22"/>
        <v>-360</v>
      </c>
      <c r="J109" s="272">
        <f t="shared" si="18"/>
        <v>288000</v>
      </c>
      <c r="K109" s="272">
        <f t="shared" si="19"/>
        <v>0.288</v>
      </c>
      <c r="L109" s="335">
        <v>986568</v>
      </c>
      <c r="M109" s="336">
        <v>986568</v>
      </c>
      <c r="N109" s="336">
        <f t="shared" si="23"/>
        <v>0</v>
      </c>
      <c r="O109" s="336">
        <f t="shared" si="20"/>
        <v>0</v>
      </c>
      <c r="P109" s="336">
        <f t="shared" si="21"/>
        <v>0</v>
      </c>
      <c r="Q109" s="460"/>
    </row>
    <row r="110" spans="1:17" s="456" customFormat="1" ht="15.75" customHeight="1">
      <c r="A110" s="355">
        <v>10</v>
      </c>
      <c r="B110" s="356" t="s">
        <v>394</v>
      </c>
      <c r="C110" s="359">
        <v>4864998</v>
      </c>
      <c r="D110" s="40" t="s">
        <v>12</v>
      </c>
      <c r="E110" s="41" t="s">
        <v>346</v>
      </c>
      <c r="F110" s="365">
        <v>-800</v>
      </c>
      <c r="G110" s="335">
        <v>975493</v>
      </c>
      <c r="H110" s="336">
        <v>976024</v>
      </c>
      <c r="I110" s="272">
        <f>G110-H110</f>
        <v>-531</v>
      </c>
      <c r="J110" s="272">
        <f>$F110*I110</f>
        <v>424800</v>
      </c>
      <c r="K110" s="272">
        <f>J110/1000000</f>
        <v>0.4248</v>
      </c>
      <c r="L110" s="335">
        <v>987337</v>
      </c>
      <c r="M110" s="336">
        <v>987337</v>
      </c>
      <c r="N110" s="336">
        <f>L110-M110</f>
        <v>0</v>
      </c>
      <c r="O110" s="336">
        <f>$F110*N110</f>
        <v>0</v>
      </c>
      <c r="P110" s="336">
        <f>O110/1000000</f>
        <v>0</v>
      </c>
      <c r="Q110" s="460"/>
    </row>
    <row r="111" spans="1:17" s="456" customFormat="1" ht="15.75" customHeight="1">
      <c r="A111" s="355">
        <v>11</v>
      </c>
      <c r="B111" s="356" t="s">
        <v>388</v>
      </c>
      <c r="C111" s="359">
        <v>4864993</v>
      </c>
      <c r="D111" s="164" t="s">
        <v>12</v>
      </c>
      <c r="E111" s="254" t="s">
        <v>346</v>
      </c>
      <c r="F111" s="365">
        <v>-800</v>
      </c>
      <c r="G111" s="335">
        <v>984022</v>
      </c>
      <c r="H111" s="336">
        <v>984806</v>
      </c>
      <c r="I111" s="272">
        <f>G111-H111</f>
        <v>-784</v>
      </c>
      <c r="J111" s="272">
        <f>$F111*I111</f>
        <v>627200</v>
      </c>
      <c r="K111" s="272">
        <f>J111/1000000</f>
        <v>0.6272</v>
      </c>
      <c r="L111" s="335">
        <v>993925</v>
      </c>
      <c r="M111" s="336">
        <v>993925</v>
      </c>
      <c r="N111" s="336">
        <f>L111-M111</f>
        <v>0</v>
      </c>
      <c r="O111" s="336">
        <f>$F111*N111</f>
        <v>0</v>
      </c>
      <c r="P111" s="336">
        <f>O111/1000000</f>
        <v>0</v>
      </c>
      <c r="Q111" s="461"/>
    </row>
    <row r="112" spans="1:17" s="456" customFormat="1" ht="15.75" customHeight="1">
      <c r="A112" s="355">
        <v>12</v>
      </c>
      <c r="B112" s="356" t="s">
        <v>430</v>
      </c>
      <c r="C112" s="359">
        <v>5128447</v>
      </c>
      <c r="D112" s="164" t="s">
        <v>12</v>
      </c>
      <c r="E112" s="254" t="s">
        <v>346</v>
      </c>
      <c r="F112" s="365">
        <v>-800</v>
      </c>
      <c r="G112" s="335">
        <v>974353</v>
      </c>
      <c r="H112" s="336">
        <v>974882</v>
      </c>
      <c r="I112" s="272">
        <f t="shared" si="22"/>
        <v>-529</v>
      </c>
      <c r="J112" s="272">
        <f>$F112*I112</f>
        <v>423200</v>
      </c>
      <c r="K112" s="272">
        <f>J112/1000000</f>
        <v>0.4232</v>
      </c>
      <c r="L112" s="335">
        <v>994513</v>
      </c>
      <c r="M112" s="336">
        <v>994513</v>
      </c>
      <c r="N112" s="336">
        <f t="shared" si="23"/>
        <v>0</v>
      </c>
      <c r="O112" s="336">
        <f>$F112*N112</f>
        <v>0</v>
      </c>
      <c r="P112" s="336">
        <f>O112/1000000</f>
        <v>0</v>
      </c>
      <c r="Q112" s="493"/>
    </row>
    <row r="113" spans="1:17" s="456" customFormat="1" ht="15.75" customHeight="1">
      <c r="A113" s="355"/>
      <c r="B113" s="357" t="s">
        <v>378</v>
      </c>
      <c r="C113" s="359"/>
      <c r="D113" s="44"/>
      <c r="E113" s="44"/>
      <c r="F113" s="365"/>
      <c r="G113" s="387"/>
      <c r="H113" s="272"/>
      <c r="I113" s="272"/>
      <c r="J113" s="272"/>
      <c r="K113" s="272"/>
      <c r="L113" s="335"/>
      <c r="M113" s="336"/>
      <c r="N113" s="336"/>
      <c r="O113" s="336"/>
      <c r="P113" s="336"/>
      <c r="Q113" s="460"/>
    </row>
    <row r="114" spans="1:17" s="456" customFormat="1" ht="15.75" customHeight="1">
      <c r="A114" s="355">
        <v>13</v>
      </c>
      <c r="B114" s="356" t="s">
        <v>116</v>
      </c>
      <c r="C114" s="359">
        <v>4864951</v>
      </c>
      <c r="D114" s="40" t="s">
        <v>12</v>
      </c>
      <c r="E114" s="41" t="s">
        <v>346</v>
      </c>
      <c r="F114" s="365">
        <v>-1000</v>
      </c>
      <c r="G114" s="335">
        <v>969569</v>
      </c>
      <c r="H114" s="336">
        <v>970740</v>
      </c>
      <c r="I114" s="272">
        <f>G114-H114</f>
        <v>-1171</v>
      </c>
      <c r="J114" s="272">
        <f>$F114*I114</f>
        <v>1171000</v>
      </c>
      <c r="K114" s="272">
        <f>J114/1000000</f>
        <v>1.171</v>
      </c>
      <c r="L114" s="335">
        <v>32283</v>
      </c>
      <c r="M114" s="336">
        <v>32283</v>
      </c>
      <c r="N114" s="336">
        <f>L114-M114</f>
        <v>0</v>
      </c>
      <c r="O114" s="336">
        <f>$F114*N114</f>
        <v>0</v>
      </c>
      <c r="P114" s="336">
        <f>O114/1000000</f>
        <v>0</v>
      </c>
      <c r="Q114" s="460"/>
    </row>
    <row r="115" spans="1:17" s="739" customFormat="1" ht="15.75" customHeight="1">
      <c r="A115" s="857">
        <v>14</v>
      </c>
      <c r="B115" s="854" t="s">
        <v>117</v>
      </c>
      <c r="C115" s="834">
        <v>4865016</v>
      </c>
      <c r="D115" s="858" t="s">
        <v>12</v>
      </c>
      <c r="E115" s="859" t="s">
        <v>346</v>
      </c>
      <c r="F115" s="860">
        <v>-2000</v>
      </c>
      <c r="G115" s="335">
        <v>7</v>
      </c>
      <c r="H115" s="736">
        <v>7</v>
      </c>
      <c r="I115" s="745">
        <f>G115-H115</f>
        <v>0</v>
      </c>
      <c r="J115" s="745">
        <f>$F115*I115</f>
        <v>0</v>
      </c>
      <c r="K115" s="745">
        <f>J115/1000000</f>
        <v>0</v>
      </c>
      <c r="L115" s="335">
        <v>999722</v>
      </c>
      <c r="M115" s="736">
        <v>999722</v>
      </c>
      <c r="N115" s="736">
        <f>L115-M115</f>
        <v>0</v>
      </c>
      <c r="O115" s="736">
        <f>$F115*N115</f>
        <v>0</v>
      </c>
      <c r="P115" s="736">
        <f>O115/1000000</f>
        <v>0</v>
      </c>
      <c r="Q115" s="755"/>
    </row>
    <row r="116" spans="1:17" ht="15.75" customHeight="1">
      <c r="A116" s="355"/>
      <c r="B116" s="358" t="s">
        <v>118</v>
      </c>
      <c r="C116" s="359"/>
      <c r="D116" s="40"/>
      <c r="E116" s="40"/>
      <c r="F116" s="365"/>
      <c r="G116" s="387"/>
      <c r="H116" s="383"/>
      <c r="I116" s="383"/>
      <c r="J116" s="383"/>
      <c r="K116" s="383"/>
      <c r="L116" s="333"/>
      <c r="M116" s="334"/>
      <c r="N116" s="334"/>
      <c r="O116" s="334"/>
      <c r="P116" s="334"/>
      <c r="Q116" s="149"/>
    </row>
    <row r="117" spans="1:17" s="456" customFormat="1" ht="15.75" customHeight="1">
      <c r="A117" s="355">
        <v>15</v>
      </c>
      <c r="B117" s="321" t="s">
        <v>44</v>
      </c>
      <c r="C117" s="359">
        <v>4864843</v>
      </c>
      <c r="D117" s="44" t="s">
        <v>12</v>
      </c>
      <c r="E117" s="41" t="s">
        <v>346</v>
      </c>
      <c r="F117" s="365">
        <v>-1000</v>
      </c>
      <c r="G117" s="335">
        <v>1829</v>
      </c>
      <c r="H117" s="336">
        <v>1845</v>
      </c>
      <c r="I117" s="272">
        <f>G117-H117</f>
        <v>-16</v>
      </c>
      <c r="J117" s="272">
        <f>$F117*I117</f>
        <v>16000</v>
      </c>
      <c r="K117" s="272">
        <f>J117/1000000</f>
        <v>0.016</v>
      </c>
      <c r="L117" s="335">
        <v>28240</v>
      </c>
      <c r="M117" s="336">
        <v>28237</v>
      </c>
      <c r="N117" s="336">
        <f>L117-M117</f>
        <v>3</v>
      </c>
      <c r="O117" s="336">
        <f>$F117*N117</f>
        <v>-3000</v>
      </c>
      <c r="P117" s="336">
        <f>O117/1000000</f>
        <v>-0.003</v>
      </c>
      <c r="Q117" s="460"/>
    </row>
    <row r="118" spans="1:17" s="456" customFormat="1" ht="15.75" customHeight="1">
      <c r="A118" s="355">
        <v>16</v>
      </c>
      <c r="B118" s="356" t="s">
        <v>45</v>
      </c>
      <c r="C118" s="359">
        <v>5295123</v>
      </c>
      <c r="D118" s="40" t="s">
        <v>12</v>
      </c>
      <c r="E118" s="41" t="s">
        <v>346</v>
      </c>
      <c r="F118" s="365">
        <v>-100</v>
      </c>
      <c r="G118" s="335">
        <v>11875</v>
      </c>
      <c r="H118" s="336">
        <v>9040</v>
      </c>
      <c r="I118" s="336">
        <f>G118-H118</f>
        <v>2835</v>
      </c>
      <c r="J118" s="336">
        <f>$F118*I118</f>
        <v>-283500</v>
      </c>
      <c r="K118" s="336">
        <f>J118/1000000</f>
        <v>-0.2835</v>
      </c>
      <c r="L118" s="335">
        <v>26256</v>
      </c>
      <c r="M118" s="336">
        <v>26250</v>
      </c>
      <c r="N118" s="336">
        <f>L118-M118</f>
        <v>6</v>
      </c>
      <c r="O118" s="336">
        <f>$F118*N118</f>
        <v>-600</v>
      </c>
      <c r="P118" s="336">
        <f>O118/1000000</f>
        <v>-0.0006</v>
      </c>
      <c r="Q118" s="460"/>
    </row>
    <row r="119" spans="1:17" ht="15.75" customHeight="1">
      <c r="A119" s="355"/>
      <c r="B119" s="358" t="s">
        <v>46</v>
      </c>
      <c r="C119" s="359"/>
      <c r="D119" s="40"/>
      <c r="E119" s="40"/>
      <c r="F119" s="365"/>
      <c r="G119" s="387"/>
      <c r="H119" s="383"/>
      <c r="I119" s="383"/>
      <c r="J119" s="383"/>
      <c r="K119" s="383"/>
      <c r="L119" s="333"/>
      <c r="M119" s="334"/>
      <c r="N119" s="334"/>
      <c r="O119" s="334"/>
      <c r="P119" s="334"/>
      <c r="Q119" s="149"/>
    </row>
    <row r="120" spans="1:17" s="456" customFormat="1" ht="15.75" customHeight="1">
      <c r="A120" s="355">
        <v>17</v>
      </c>
      <c r="B120" s="356" t="s">
        <v>83</v>
      </c>
      <c r="C120" s="359">
        <v>4865169</v>
      </c>
      <c r="D120" s="40" t="s">
        <v>12</v>
      </c>
      <c r="E120" s="41" t="s">
        <v>346</v>
      </c>
      <c r="F120" s="365">
        <v>-1000</v>
      </c>
      <c r="G120" s="335">
        <v>1292</v>
      </c>
      <c r="H120" s="336">
        <v>1308</v>
      </c>
      <c r="I120" s="272">
        <f>G120-H120</f>
        <v>-16</v>
      </c>
      <c r="J120" s="272">
        <f>$F120*I120</f>
        <v>16000</v>
      </c>
      <c r="K120" s="272">
        <f>J120/1000000</f>
        <v>0.016</v>
      </c>
      <c r="L120" s="335">
        <v>61300</v>
      </c>
      <c r="M120" s="336">
        <v>61300</v>
      </c>
      <c r="N120" s="336">
        <f>L120-M120</f>
        <v>0</v>
      </c>
      <c r="O120" s="336">
        <f>$F120*N120</f>
        <v>0</v>
      </c>
      <c r="P120" s="336">
        <f>O120/1000000</f>
        <v>0</v>
      </c>
      <c r="Q120" s="460"/>
    </row>
    <row r="121" spans="1:17" ht="15.75" customHeight="1">
      <c r="A121" s="355"/>
      <c r="B121" s="357" t="s">
        <v>50</v>
      </c>
      <c r="C121" s="343"/>
      <c r="D121" s="44"/>
      <c r="E121" s="44"/>
      <c r="F121" s="365"/>
      <c r="G121" s="387"/>
      <c r="H121" s="388"/>
      <c r="I121" s="388"/>
      <c r="J121" s="388"/>
      <c r="K121" s="383"/>
      <c r="L121" s="335"/>
      <c r="M121" s="385"/>
      <c r="N121" s="385"/>
      <c r="O121" s="385"/>
      <c r="P121" s="334"/>
      <c r="Q121" s="185"/>
    </row>
    <row r="122" spans="1:17" ht="15.75" customHeight="1">
      <c r="A122" s="355"/>
      <c r="B122" s="357" t="s">
        <v>51</v>
      </c>
      <c r="C122" s="343"/>
      <c r="D122" s="44"/>
      <c r="E122" s="44"/>
      <c r="F122" s="365"/>
      <c r="G122" s="387"/>
      <c r="H122" s="388"/>
      <c r="I122" s="388"/>
      <c r="J122" s="388"/>
      <c r="K122" s="383"/>
      <c r="L122" s="335"/>
      <c r="M122" s="385"/>
      <c r="N122" s="385"/>
      <c r="O122" s="385"/>
      <c r="P122" s="334"/>
      <c r="Q122" s="185"/>
    </row>
    <row r="123" spans="1:17" ht="15.75" customHeight="1">
      <c r="A123" s="361"/>
      <c r="B123" s="364" t="s">
        <v>64</v>
      </c>
      <c r="C123" s="359"/>
      <c r="D123" s="44"/>
      <c r="E123" s="44"/>
      <c r="F123" s="365"/>
      <c r="G123" s="387"/>
      <c r="H123" s="383"/>
      <c r="I123" s="383"/>
      <c r="J123" s="383"/>
      <c r="K123" s="383"/>
      <c r="L123" s="335"/>
      <c r="M123" s="334"/>
      <c r="N123" s="334"/>
      <c r="O123" s="334"/>
      <c r="P123" s="334"/>
      <c r="Q123" s="185"/>
    </row>
    <row r="124" spans="1:17" s="739" customFormat="1" ht="16.5" customHeight="1">
      <c r="A124" s="857">
        <v>18</v>
      </c>
      <c r="B124" s="863" t="s">
        <v>65</v>
      </c>
      <c r="C124" s="834">
        <v>4865088</v>
      </c>
      <c r="D124" s="858" t="s">
        <v>12</v>
      </c>
      <c r="E124" s="859" t="s">
        <v>346</v>
      </c>
      <c r="F124" s="860">
        <v>-166.66</v>
      </c>
      <c r="G124" s="735">
        <v>1421</v>
      </c>
      <c r="H124" s="736">
        <v>1422</v>
      </c>
      <c r="I124" s="745">
        <f>G124-H124</f>
        <v>-1</v>
      </c>
      <c r="J124" s="745">
        <f>$F124*I124</f>
        <v>166.66</v>
      </c>
      <c r="K124" s="745">
        <f>J124/1000000</f>
        <v>0.00016666</v>
      </c>
      <c r="L124" s="735">
        <v>1879</v>
      </c>
      <c r="M124" s="736">
        <v>1879</v>
      </c>
      <c r="N124" s="736">
        <f>L124-M124</f>
        <v>0</v>
      </c>
      <c r="O124" s="736">
        <f>$F124*N124</f>
        <v>0</v>
      </c>
      <c r="P124" s="736">
        <f>O124/1000000</f>
        <v>0</v>
      </c>
      <c r="Q124" s="756"/>
    </row>
    <row r="125" spans="1:17" s="456" customFormat="1" ht="15.75" customHeight="1">
      <c r="A125" s="355">
        <v>19</v>
      </c>
      <c r="B125" s="504" t="s">
        <v>66</v>
      </c>
      <c r="C125" s="359">
        <v>4902579</v>
      </c>
      <c r="D125" s="40" t="s">
        <v>12</v>
      </c>
      <c r="E125" s="41" t="s">
        <v>346</v>
      </c>
      <c r="F125" s="365">
        <v>-500</v>
      </c>
      <c r="G125" s="335">
        <v>999833</v>
      </c>
      <c r="H125" s="336">
        <v>999834</v>
      </c>
      <c r="I125" s="272">
        <f>G125-H125</f>
        <v>-1</v>
      </c>
      <c r="J125" s="272">
        <f>$F125*I125</f>
        <v>500</v>
      </c>
      <c r="K125" s="272">
        <f>J125/1000000</f>
        <v>0.0005</v>
      </c>
      <c r="L125" s="335">
        <v>534</v>
      </c>
      <c r="M125" s="336">
        <v>540</v>
      </c>
      <c r="N125" s="336">
        <f>L125-M125</f>
        <v>-6</v>
      </c>
      <c r="O125" s="336">
        <f>$F125*N125</f>
        <v>3000</v>
      </c>
      <c r="P125" s="336">
        <f>O125/1000000</f>
        <v>0.003</v>
      </c>
      <c r="Q125" s="460"/>
    </row>
    <row r="126" spans="1:17" s="456" customFormat="1" ht="15.75" customHeight="1">
      <c r="A126" s="355">
        <v>20</v>
      </c>
      <c r="B126" s="504" t="s">
        <v>67</v>
      </c>
      <c r="C126" s="359">
        <v>4902585</v>
      </c>
      <c r="D126" s="40" t="s">
        <v>12</v>
      </c>
      <c r="E126" s="41" t="s">
        <v>346</v>
      </c>
      <c r="F126" s="365">
        <v>-666.67</v>
      </c>
      <c r="G126" s="335">
        <v>1189</v>
      </c>
      <c r="H126" s="336">
        <v>1154</v>
      </c>
      <c r="I126" s="272">
        <f>G126-H126</f>
        <v>35</v>
      </c>
      <c r="J126" s="272">
        <f>$F126*I126</f>
        <v>-23333.449999999997</v>
      </c>
      <c r="K126" s="272">
        <f>J126/1000000</f>
        <v>-0.02333345</v>
      </c>
      <c r="L126" s="335">
        <v>128</v>
      </c>
      <c r="M126" s="336">
        <v>126</v>
      </c>
      <c r="N126" s="336">
        <f>L126-M126</f>
        <v>2</v>
      </c>
      <c r="O126" s="336">
        <f>$F126*N126</f>
        <v>-1333.34</v>
      </c>
      <c r="P126" s="336">
        <f>O126/1000000</f>
        <v>-0.00133334</v>
      </c>
      <c r="Q126" s="460"/>
    </row>
    <row r="127" spans="1:17" s="456" customFormat="1" ht="15.75" customHeight="1">
      <c r="A127" s="355">
        <v>21</v>
      </c>
      <c r="B127" s="504" t="s">
        <v>68</v>
      </c>
      <c r="C127" s="359">
        <v>4865072</v>
      </c>
      <c r="D127" s="40" t="s">
        <v>12</v>
      </c>
      <c r="E127" s="41" t="s">
        <v>346</v>
      </c>
      <c r="F127" s="720">
        <v>-666.666666666667</v>
      </c>
      <c r="G127" s="335">
        <v>4075</v>
      </c>
      <c r="H127" s="336">
        <v>4071</v>
      </c>
      <c r="I127" s="272">
        <f>G127-H127</f>
        <v>4</v>
      </c>
      <c r="J127" s="272">
        <f>$F127*I127</f>
        <v>-2666.666666666668</v>
      </c>
      <c r="K127" s="272">
        <f>J127/1000000</f>
        <v>-0.002666666666666668</v>
      </c>
      <c r="L127" s="335">
        <v>1431</v>
      </c>
      <c r="M127" s="336">
        <v>1431</v>
      </c>
      <c r="N127" s="336">
        <f>L127-M127</f>
        <v>0</v>
      </c>
      <c r="O127" s="336">
        <f>$F127*N127</f>
        <v>0</v>
      </c>
      <c r="P127" s="336">
        <f>O127/1000000</f>
        <v>0</v>
      </c>
      <c r="Q127" s="460"/>
    </row>
    <row r="128" spans="1:17" s="456" customFormat="1" ht="15.75" customHeight="1">
      <c r="A128" s="355"/>
      <c r="B128" s="364" t="s">
        <v>32</v>
      </c>
      <c r="C128" s="359"/>
      <c r="D128" s="44"/>
      <c r="E128" s="44"/>
      <c r="F128" s="365"/>
      <c r="G128" s="387"/>
      <c r="H128" s="272"/>
      <c r="I128" s="272"/>
      <c r="J128" s="272"/>
      <c r="K128" s="272"/>
      <c r="L128" s="335"/>
      <c r="M128" s="336"/>
      <c r="N128" s="336"/>
      <c r="O128" s="336"/>
      <c r="P128" s="336"/>
      <c r="Q128" s="460"/>
    </row>
    <row r="129" spans="1:17" s="739" customFormat="1" ht="15.75" customHeight="1">
      <c r="A129" s="857">
        <v>22</v>
      </c>
      <c r="B129" s="862" t="s">
        <v>69</v>
      </c>
      <c r="C129" s="834">
        <v>4864797</v>
      </c>
      <c r="D129" s="858" t="s">
        <v>12</v>
      </c>
      <c r="E129" s="859" t="s">
        <v>346</v>
      </c>
      <c r="F129" s="860">
        <v>-100</v>
      </c>
      <c r="G129" s="735">
        <v>19970</v>
      </c>
      <c r="H129" s="736">
        <v>17643</v>
      </c>
      <c r="I129" s="745">
        <f>G129-H129</f>
        <v>2327</v>
      </c>
      <c r="J129" s="745">
        <f>$F129*I129</f>
        <v>-232700</v>
      </c>
      <c r="K129" s="745">
        <f>J129/1000000</f>
        <v>-0.2327</v>
      </c>
      <c r="L129" s="735">
        <v>1781</v>
      </c>
      <c r="M129" s="736">
        <v>1781</v>
      </c>
      <c r="N129" s="736">
        <f>L129-M129</f>
        <v>0</v>
      </c>
      <c r="O129" s="736">
        <f>$F129*N129</f>
        <v>0</v>
      </c>
      <c r="P129" s="736">
        <f>O129/1000000</f>
        <v>0</v>
      </c>
      <c r="Q129" s="738"/>
    </row>
    <row r="130" spans="1:17" s="456" customFormat="1" ht="15.75" customHeight="1">
      <c r="A130" s="355">
        <v>23</v>
      </c>
      <c r="B130" s="721" t="s">
        <v>142</v>
      </c>
      <c r="C130" s="359">
        <v>4865086</v>
      </c>
      <c r="D130" s="40" t="s">
        <v>12</v>
      </c>
      <c r="E130" s="41" t="s">
        <v>346</v>
      </c>
      <c r="F130" s="365">
        <v>-100</v>
      </c>
      <c r="G130" s="335">
        <v>25416</v>
      </c>
      <c r="H130" s="336">
        <v>25416</v>
      </c>
      <c r="I130" s="272">
        <f>G130-H130</f>
        <v>0</v>
      </c>
      <c r="J130" s="272">
        <f>$F130*I130</f>
        <v>0</v>
      </c>
      <c r="K130" s="272">
        <f>J130/1000000</f>
        <v>0</v>
      </c>
      <c r="L130" s="335">
        <v>51316</v>
      </c>
      <c r="M130" s="336">
        <v>51320</v>
      </c>
      <c r="N130" s="336">
        <f>L130-M130</f>
        <v>-4</v>
      </c>
      <c r="O130" s="336">
        <f>$F130*N130</f>
        <v>400</v>
      </c>
      <c r="P130" s="336">
        <f>O130/1000000</f>
        <v>0.0004</v>
      </c>
      <c r="Q130" s="460"/>
    </row>
    <row r="131" spans="1:17" s="456" customFormat="1" ht="15.75" customHeight="1">
      <c r="A131" s="355"/>
      <c r="B131" s="358" t="s">
        <v>70</v>
      </c>
      <c r="C131" s="359"/>
      <c r="D131" s="40"/>
      <c r="E131" s="40"/>
      <c r="F131" s="365"/>
      <c r="G131" s="387"/>
      <c r="H131" s="272"/>
      <c r="I131" s="272"/>
      <c r="J131" s="272"/>
      <c r="K131" s="272"/>
      <c r="L131" s="335"/>
      <c r="M131" s="336"/>
      <c r="N131" s="336"/>
      <c r="O131" s="336"/>
      <c r="P131" s="336"/>
      <c r="Q131" s="460"/>
    </row>
    <row r="132" spans="1:17" s="456" customFormat="1" ht="14.25" customHeight="1">
      <c r="A132" s="355">
        <v>24</v>
      </c>
      <c r="B132" s="356" t="s">
        <v>63</v>
      </c>
      <c r="C132" s="359">
        <v>4902568</v>
      </c>
      <c r="D132" s="40" t="s">
        <v>12</v>
      </c>
      <c r="E132" s="41" t="s">
        <v>346</v>
      </c>
      <c r="F132" s="365">
        <v>-100</v>
      </c>
      <c r="G132" s="335">
        <v>997238</v>
      </c>
      <c r="H132" s="336">
        <v>997270</v>
      </c>
      <c r="I132" s="272">
        <f>G132-H132</f>
        <v>-32</v>
      </c>
      <c r="J132" s="272">
        <f>$F132*I132</f>
        <v>3200</v>
      </c>
      <c r="K132" s="272">
        <f>J132/1000000</f>
        <v>0.0032</v>
      </c>
      <c r="L132" s="335">
        <v>2191</v>
      </c>
      <c r="M132" s="336">
        <v>2299</v>
      </c>
      <c r="N132" s="336">
        <f>L132-M132</f>
        <v>-108</v>
      </c>
      <c r="O132" s="336">
        <f>$F132*N132</f>
        <v>10800</v>
      </c>
      <c r="P132" s="336">
        <f>O132/1000000</f>
        <v>0.0108</v>
      </c>
      <c r="Q132" s="460"/>
    </row>
    <row r="133" spans="1:17" s="456" customFormat="1" ht="15.75" customHeight="1">
      <c r="A133" s="355">
        <v>25</v>
      </c>
      <c r="B133" s="356" t="s">
        <v>71</v>
      </c>
      <c r="C133" s="359">
        <v>4902549</v>
      </c>
      <c r="D133" s="40" t="s">
        <v>12</v>
      </c>
      <c r="E133" s="41" t="s">
        <v>346</v>
      </c>
      <c r="F133" s="365">
        <v>-100</v>
      </c>
      <c r="G133" s="335">
        <v>999748</v>
      </c>
      <c r="H133" s="336">
        <v>999748</v>
      </c>
      <c r="I133" s="272">
        <f>G133-H133</f>
        <v>0</v>
      </c>
      <c r="J133" s="272">
        <f>$F133*I133</f>
        <v>0</v>
      </c>
      <c r="K133" s="272">
        <f>J133/1000000</f>
        <v>0</v>
      </c>
      <c r="L133" s="335">
        <v>999983</v>
      </c>
      <c r="M133" s="336">
        <v>999983</v>
      </c>
      <c r="N133" s="336">
        <f>L133-M133</f>
        <v>0</v>
      </c>
      <c r="O133" s="336">
        <f>$F133*N133</f>
        <v>0</v>
      </c>
      <c r="P133" s="336">
        <f>O133/1000000</f>
        <v>0</v>
      </c>
      <c r="Q133" s="472"/>
    </row>
    <row r="134" spans="1:17" s="739" customFormat="1" ht="15.75" customHeight="1">
      <c r="A134" s="857">
        <v>26</v>
      </c>
      <c r="B134" s="854" t="s">
        <v>84</v>
      </c>
      <c r="C134" s="834">
        <v>4902527</v>
      </c>
      <c r="D134" s="858" t="s">
        <v>12</v>
      </c>
      <c r="E134" s="859" t="s">
        <v>346</v>
      </c>
      <c r="F134" s="860">
        <v>100</v>
      </c>
      <c r="G134" s="735">
        <v>225</v>
      </c>
      <c r="H134" s="736">
        <v>230</v>
      </c>
      <c r="I134" s="745">
        <f>G134-H134</f>
        <v>-5</v>
      </c>
      <c r="J134" s="745">
        <f>$F134*I134</f>
        <v>-500</v>
      </c>
      <c r="K134" s="745">
        <f>J134/1000000</f>
        <v>-0.0005</v>
      </c>
      <c r="L134" s="735">
        <v>999991</v>
      </c>
      <c r="M134" s="736">
        <v>999999</v>
      </c>
      <c r="N134" s="736">
        <f>L134-M134</f>
        <v>-8</v>
      </c>
      <c r="O134" s="736">
        <f>$F134*N134</f>
        <v>-800</v>
      </c>
      <c r="P134" s="736">
        <f>O134/1000000</f>
        <v>-0.0008</v>
      </c>
      <c r="Q134" s="738"/>
    </row>
    <row r="135" spans="1:17" s="456" customFormat="1" ht="15.75" customHeight="1">
      <c r="A135" s="355">
        <v>27</v>
      </c>
      <c r="B135" s="356" t="s">
        <v>72</v>
      </c>
      <c r="C135" s="359">
        <v>4902578</v>
      </c>
      <c r="D135" s="40" t="s">
        <v>12</v>
      </c>
      <c r="E135" s="41" t="s">
        <v>346</v>
      </c>
      <c r="F135" s="365">
        <v>-100</v>
      </c>
      <c r="G135" s="335">
        <v>999885</v>
      </c>
      <c r="H135" s="336">
        <v>999912</v>
      </c>
      <c r="I135" s="272">
        <f>G135-H135</f>
        <v>-27</v>
      </c>
      <c r="J135" s="272">
        <f>$F135*I135</f>
        <v>2700</v>
      </c>
      <c r="K135" s="272">
        <f>J135/1000000</f>
        <v>0.0027</v>
      </c>
      <c r="L135" s="335">
        <v>999985</v>
      </c>
      <c r="M135" s="336">
        <v>999985</v>
      </c>
      <c r="N135" s="336">
        <f>L135-M135</f>
        <v>0</v>
      </c>
      <c r="O135" s="336">
        <f>$F135*N135</f>
        <v>0</v>
      </c>
      <c r="P135" s="336">
        <f>O135/1000000</f>
        <v>0</v>
      </c>
      <c r="Q135" s="495"/>
    </row>
    <row r="136" spans="1:17" s="456" customFormat="1" ht="15.75" customHeight="1">
      <c r="A136" s="355">
        <v>28</v>
      </c>
      <c r="B136" s="356" t="s">
        <v>73</v>
      </c>
      <c r="C136" s="359">
        <v>4902538</v>
      </c>
      <c r="D136" s="40" t="s">
        <v>12</v>
      </c>
      <c r="E136" s="41" t="s">
        <v>346</v>
      </c>
      <c r="F136" s="365">
        <v>-100</v>
      </c>
      <c r="G136" s="335">
        <v>999762</v>
      </c>
      <c r="H136" s="336">
        <v>999762</v>
      </c>
      <c r="I136" s="272">
        <f>G136-H136</f>
        <v>0</v>
      </c>
      <c r="J136" s="272">
        <f>$F136*I136</f>
        <v>0</v>
      </c>
      <c r="K136" s="272">
        <f>J136/1000000</f>
        <v>0</v>
      </c>
      <c r="L136" s="335">
        <v>999987</v>
      </c>
      <c r="M136" s="336">
        <v>999987</v>
      </c>
      <c r="N136" s="336">
        <f>L136-M136</f>
        <v>0</v>
      </c>
      <c r="O136" s="336">
        <f>$F136*N136</f>
        <v>0</v>
      </c>
      <c r="P136" s="336">
        <f>O136/1000000</f>
        <v>0</v>
      </c>
      <c r="Q136" s="460"/>
    </row>
    <row r="137" spans="1:17" s="456" customFormat="1" ht="15.75" customHeight="1">
      <c r="A137" s="355"/>
      <c r="B137" s="358" t="s">
        <v>74</v>
      </c>
      <c r="C137" s="359"/>
      <c r="D137" s="40"/>
      <c r="E137" s="40"/>
      <c r="F137" s="365"/>
      <c r="G137" s="387"/>
      <c r="H137" s="272"/>
      <c r="I137" s="272"/>
      <c r="J137" s="272"/>
      <c r="K137" s="272"/>
      <c r="L137" s="335"/>
      <c r="M137" s="336"/>
      <c r="N137" s="336"/>
      <c r="O137" s="336"/>
      <c r="P137" s="336"/>
      <c r="Q137" s="460"/>
    </row>
    <row r="138" spans="1:17" s="456" customFormat="1" ht="15.75" customHeight="1">
      <c r="A138" s="355">
        <v>29</v>
      </c>
      <c r="B138" s="356" t="s">
        <v>75</v>
      </c>
      <c r="C138" s="359">
        <v>4902540</v>
      </c>
      <c r="D138" s="40" t="s">
        <v>12</v>
      </c>
      <c r="E138" s="41" t="s">
        <v>346</v>
      </c>
      <c r="F138" s="365">
        <v>-100</v>
      </c>
      <c r="G138" s="335">
        <v>2710</v>
      </c>
      <c r="H138" s="336">
        <v>2560</v>
      </c>
      <c r="I138" s="272">
        <f>G138-H138</f>
        <v>150</v>
      </c>
      <c r="J138" s="272">
        <f>$F138*I138</f>
        <v>-15000</v>
      </c>
      <c r="K138" s="272">
        <f>J138/1000000</f>
        <v>-0.015</v>
      </c>
      <c r="L138" s="335">
        <v>10334</v>
      </c>
      <c r="M138" s="336">
        <v>10140</v>
      </c>
      <c r="N138" s="336">
        <f>L138-M138</f>
        <v>194</v>
      </c>
      <c r="O138" s="336">
        <f>$F138*N138</f>
        <v>-19400</v>
      </c>
      <c r="P138" s="336">
        <f>O138/1000000</f>
        <v>-0.0194</v>
      </c>
      <c r="Q138" s="472"/>
    </row>
    <row r="139" spans="1:17" s="739" customFormat="1" ht="15.75" customHeight="1">
      <c r="A139" s="857">
        <v>30</v>
      </c>
      <c r="B139" s="854" t="s">
        <v>76</v>
      </c>
      <c r="C139" s="834">
        <v>4902520</v>
      </c>
      <c r="D139" s="858" t="s">
        <v>12</v>
      </c>
      <c r="E139" s="859" t="s">
        <v>346</v>
      </c>
      <c r="F139" s="834">
        <v>-100</v>
      </c>
      <c r="G139" s="735">
        <v>3066</v>
      </c>
      <c r="H139" s="736">
        <v>2649</v>
      </c>
      <c r="I139" s="745">
        <f>G139-H139</f>
        <v>417</v>
      </c>
      <c r="J139" s="745">
        <f>$F139*I139</f>
        <v>-41700</v>
      </c>
      <c r="K139" s="745">
        <f>J139/1000000</f>
        <v>-0.0417</v>
      </c>
      <c r="L139" s="735">
        <v>302</v>
      </c>
      <c r="M139" s="736">
        <v>264</v>
      </c>
      <c r="N139" s="736">
        <f>L139-M139</f>
        <v>38</v>
      </c>
      <c r="O139" s="736">
        <f>$F139*N139</f>
        <v>-3800</v>
      </c>
      <c r="P139" s="736">
        <f>O139/1000000</f>
        <v>-0.0038</v>
      </c>
      <c r="Q139" s="861"/>
    </row>
    <row r="140" spans="1:17" s="456" customFormat="1" ht="15.75" customHeight="1" thickBot="1">
      <c r="A140" s="458">
        <v>31</v>
      </c>
      <c r="B140" s="713" t="s">
        <v>77</v>
      </c>
      <c r="C140" s="360">
        <v>4902536</v>
      </c>
      <c r="D140" s="89" t="s">
        <v>12</v>
      </c>
      <c r="E140" s="503" t="s">
        <v>346</v>
      </c>
      <c r="F140" s="360">
        <v>-100</v>
      </c>
      <c r="G140" s="335">
        <v>17404</v>
      </c>
      <c r="H140" s="459">
        <v>16664</v>
      </c>
      <c r="I140" s="459">
        <f>G140-H140</f>
        <v>740</v>
      </c>
      <c r="J140" s="459">
        <f>$F140*I140</f>
        <v>-74000</v>
      </c>
      <c r="K140" s="459">
        <f>J140/1000000</f>
        <v>-0.074</v>
      </c>
      <c r="L140" s="335">
        <v>5652</v>
      </c>
      <c r="M140" s="459">
        <v>5528</v>
      </c>
      <c r="N140" s="459">
        <f>L140-M140</f>
        <v>124</v>
      </c>
      <c r="O140" s="459">
        <f>$F140*N140</f>
        <v>-12400</v>
      </c>
      <c r="P140" s="459">
        <f>O140/1000000</f>
        <v>-0.0124</v>
      </c>
      <c r="Q140" s="458"/>
    </row>
    <row r="141" ht="13.5" thickTop="1"/>
    <row r="142" spans="4:16" ht="16.5">
      <c r="D142" s="21"/>
      <c r="K142" s="413">
        <f>SUM(K100:K140)</f>
        <v>1.4323670233333339</v>
      </c>
      <c r="L142" s="52"/>
      <c r="M142" s="52"/>
      <c r="N142" s="52"/>
      <c r="O142" s="52"/>
      <c r="P142" s="389">
        <f>SUM(P100:P140)</f>
        <v>-0.07836652000000001</v>
      </c>
    </row>
    <row r="143" spans="11:16" ht="14.25">
      <c r="K143" s="52"/>
      <c r="L143" s="52"/>
      <c r="M143" s="52"/>
      <c r="N143" s="52"/>
      <c r="O143" s="52"/>
      <c r="P143" s="52"/>
    </row>
    <row r="144" spans="11:16" ht="14.25">
      <c r="K144" s="52"/>
      <c r="L144" s="52"/>
      <c r="M144" s="52"/>
      <c r="N144" s="52"/>
      <c r="O144" s="52"/>
      <c r="P144" s="52"/>
    </row>
    <row r="145" spans="17:18" ht="12.75">
      <c r="Q145" s="399" t="str">
        <f>NDPL!Q1</f>
        <v>MARCH-2018</v>
      </c>
      <c r="R145" s="251"/>
    </row>
    <row r="146" ht="13.5" thickBot="1"/>
    <row r="147" spans="1:17" ht="44.25" customHeight="1">
      <c r="A147" s="328"/>
      <c r="B147" s="326" t="s">
        <v>147</v>
      </c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9"/>
    </row>
    <row r="148" spans="1:17" ht="19.5" customHeight="1">
      <c r="A148" s="231"/>
      <c r="B148" s="277" t="s">
        <v>148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50"/>
    </row>
    <row r="149" spans="1:17" ht="19.5" customHeight="1">
      <c r="A149" s="231"/>
      <c r="B149" s="273" t="s">
        <v>249</v>
      </c>
      <c r="C149" s="18"/>
      <c r="D149" s="18"/>
      <c r="E149" s="18"/>
      <c r="F149" s="18"/>
      <c r="G149" s="18"/>
      <c r="H149" s="18"/>
      <c r="I149" s="18"/>
      <c r="J149" s="18"/>
      <c r="K149" s="200">
        <f>K61</f>
        <v>-8.3015918</v>
      </c>
      <c r="L149" s="200"/>
      <c r="M149" s="200"/>
      <c r="N149" s="200"/>
      <c r="O149" s="200"/>
      <c r="P149" s="200">
        <f>P61</f>
        <v>-2.6412949000000023</v>
      </c>
      <c r="Q149" s="50"/>
    </row>
    <row r="150" spans="1:17" ht="19.5" customHeight="1">
      <c r="A150" s="231"/>
      <c r="B150" s="273" t="s">
        <v>250</v>
      </c>
      <c r="C150" s="18"/>
      <c r="D150" s="18"/>
      <c r="E150" s="18"/>
      <c r="F150" s="18"/>
      <c r="G150" s="18"/>
      <c r="H150" s="18"/>
      <c r="I150" s="18"/>
      <c r="J150" s="18"/>
      <c r="K150" s="414">
        <f>K142</f>
        <v>1.4323670233333339</v>
      </c>
      <c r="L150" s="200"/>
      <c r="M150" s="200"/>
      <c r="N150" s="200"/>
      <c r="O150" s="200"/>
      <c r="P150" s="200">
        <f>P142</f>
        <v>-0.07836652000000001</v>
      </c>
      <c r="Q150" s="50"/>
    </row>
    <row r="151" spans="1:17" ht="19.5" customHeight="1">
      <c r="A151" s="231"/>
      <c r="B151" s="273" t="s">
        <v>149</v>
      </c>
      <c r="C151" s="18"/>
      <c r="D151" s="18"/>
      <c r="E151" s="18"/>
      <c r="F151" s="18"/>
      <c r="G151" s="18"/>
      <c r="H151" s="18"/>
      <c r="I151" s="18"/>
      <c r="J151" s="18"/>
      <c r="K151" s="414">
        <f>'ROHTAK ROAD'!K44</f>
        <v>-1.6533250000000002</v>
      </c>
      <c r="L151" s="200"/>
      <c r="M151" s="200"/>
      <c r="N151" s="200"/>
      <c r="O151" s="200"/>
      <c r="P151" s="414">
        <f>'ROHTAK ROAD'!P44</f>
        <v>0</v>
      </c>
      <c r="Q151" s="50"/>
    </row>
    <row r="152" spans="1:17" ht="19.5" customHeight="1">
      <c r="A152" s="231"/>
      <c r="B152" s="273" t="s">
        <v>150</v>
      </c>
      <c r="C152" s="18"/>
      <c r="D152" s="18"/>
      <c r="E152" s="18"/>
      <c r="F152" s="18"/>
      <c r="G152" s="18"/>
      <c r="H152" s="18"/>
      <c r="I152" s="18"/>
      <c r="J152" s="18"/>
      <c r="K152" s="414">
        <f>SUM(K149:K151)</f>
        <v>-8.522549776666667</v>
      </c>
      <c r="L152" s="200"/>
      <c r="M152" s="200"/>
      <c r="N152" s="200"/>
      <c r="O152" s="200"/>
      <c r="P152" s="414">
        <f>SUM(P149:P151)</f>
        <v>-2.719661420000002</v>
      </c>
      <c r="Q152" s="50"/>
    </row>
    <row r="153" spans="1:17" ht="19.5" customHeight="1">
      <c r="A153" s="231"/>
      <c r="B153" s="277" t="s">
        <v>151</v>
      </c>
      <c r="C153" s="18"/>
      <c r="D153" s="18"/>
      <c r="E153" s="18"/>
      <c r="F153" s="18"/>
      <c r="G153" s="18"/>
      <c r="H153" s="18"/>
      <c r="I153" s="18"/>
      <c r="J153" s="18"/>
      <c r="K153" s="200"/>
      <c r="L153" s="200"/>
      <c r="M153" s="200"/>
      <c r="N153" s="200"/>
      <c r="O153" s="200"/>
      <c r="P153" s="200"/>
      <c r="Q153" s="50"/>
    </row>
    <row r="154" spans="1:17" ht="19.5" customHeight="1">
      <c r="A154" s="231"/>
      <c r="B154" s="273" t="s">
        <v>251</v>
      </c>
      <c r="C154" s="18"/>
      <c r="D154" s="18"/>
      <c r="E154" s="18"/>
      <c r="F154" s="18"/>
      <c r="G154" s="18"/>
      <c r="H154" s="18"/>
      <c r="I154" s="18"/>
      <c r="J154" s="18"/>
      <c r="K154" s="200">
        <f>K92</f>
        <v>-0.4370000000000005</v>
      </c>
      <c r="L154" s="200"/>
      <c r="M154" s="200"/>
      <c r="N154" s="200"/>
      <c r="O154" s="200"/>
      <c r="P154" s="200">
        <f>P92</f>
        <v>0.005</v>
      </c>
      <c r="Q154" s="50"/>
    </row>
    <row r="155" spans="1:17" ht="19.5" customHeight="1" thickBot="1">
      <c r="A155" s="232"/>
      <c r="B155" s="327" t="s">
        <v>152</v>
      </c>
      <c r="C155" s="51"/>
      <c r="D155" s="51"/>
      <c r="E155" s="51"/>
      <c r="F155" s="51"/>
      <c r="G155" s="51"/>
      <c r="H155" s="51"/>
      <c r="I155" s="51"/>
      <c r="J155" s="51"/>
      <c r="K155" s="415">
        <f>SUM(K152:K154)</f>
        <v>-8.959549776666668</v>
      </c>
      <c r="L155" s="198"/>
      <c r="M155" s="198"/>
      <c r="N155" s="198"/>
      <c r="O155" s="198"/>
      <c r="P155" s="197">
        <f>SUM(P152:P154)</f>
        <v>-2.7146614200000023</v>
      </c>
      <c r="Q155" s="199"/>
    </row>
    <row r="156" ht="12.75">
      <c r="A156" s="231"/>
    </row>
    <row r="157" ht="12.75">
      <c r="A157" s="231"/>
    </row>
    <row r="158" ht="12.75">
      <c r="A158" s="231"/>
    </row>
    <row r="159" ht="13.5" thickBot="1">
      <c r="A159" s="232"/>
    </row>
    <row r="160" spans="1:17" ht="12.75">
      <c r="A160" s="225"/>
      <c r="B160" s="226"/>
      <c r="C160" s="226"/>
      <c r="D160" s="226"/>
      <c r="E160" s="226"/>
      <c r="F160" s="226"/>
      <c r="G160" s="226"/>
      <c r="H160" s="48"/>
      <c r="I160" s="48"/>
      <c r="J160" s="48"/>
      <c r="K160" s="48"/>
      <c r="L160" s="48"/>
      <c r="M160" s="48"/>
      <c r="N160" s="48"/>
      <c r="O160" s="48"/>
      <c r="P160" s="48"/>
      <c r="Q160" s="49"/>
    </row>
    <row r="161" spans="1:17" ht="23.25">
      <c r="A161" s="233" t="s">
        <v>327</v>
      </c>
      <c r="B161" s="217"/>
      <c r="C161" s="217"/>
      <c r="D161" s="217"/>
      <c r="E161" s="217"/>
      <c r="F161" s="217"/>
      <c r="G161" s="217"/>
      <c r="H161" s="18"/>
      <c r="I161" s="18"/>
      <c r="J161" s="18"/>
      <c r="K161" s="18"/>
      <c r="L161" s="18"/>
      <c r="M161" s="18"/>
      <c r="N161" s="18"/>
      <c r="O161" s="18"/>
      <c r="P161" s="18"/>
      <c r="Q161" s="50"/>
    </row>
    <row r="162" spans="1:17" ht="12.75">
      <c r="A162" s="227"/>
      <c r="B162" s="217"/>
      <c r="C162" s="217"/>
      <c r="D162" s="217"/>
      <c r="E162" s="217"/>
      <c r="F162" s="217"/>
      <c r="G162" s="217"/>
      <c r="H162" s="18"/>
      <c r="I162" s="18"/>
      <c r="J162" s="18"/>
      <c r="K162" s="18"/>
      <c r="L162" s="18"/>
      <c r="M162" s="18"/>
      <c r="N162" s="18"/>
      <c r="O162" s="18"/>
      <c r="P162" s="18"/>
      <c r="Q162" s="50"/>
    </row>
    <row r="163" spans="1:17" ht="12.75">
      <c r="A163" s="228"/>
      <c r="B163" s="229"/>
      <c r="C163" s="229"/>
      <c r="D163" s="229"/>
      <c r="E163" s="229"/>
      <c r="F163" s="229"/>
      <c r="G163" s="229"/>
      <c r="H163" s="18"/>
      <c r="I163" s="18"/>
      <c r="J163" s="18"/>
      <c r="K163" s="243" t="s">
        <v>339</v>
      </c>
      <c r="L163" s="18"/>
      <c r="M163" s="18"/>
      <c r="N163" s="18"/>
      <c r="O163" s="18"/>
      <c r="P163" s="243" t="s">
        <v>340</v>
      </c>
      <c r="Q163" s="50"/>
    </row>
    <row r="164" spans="1:17" ht="12.75">
      <c r="A164" s="230"/>
      <c r="B164" s="129"/>
      <c r="C164" s="129"/>
      <c r="D164" s="129"/>
      <c r="E164" s="129"/>
      <c r="F164" s="129"/>
      <c r="G164" s="129"/>
      <c r="H164" s="18"/>
      <c r="I164" s="18"/>
      <c r="J164" s="18"/>
      <c r="K164" s="18"/>
      <c r="L164" s="18"/>
      <c r="M164" s="18"/>
      <c r="N164" s="18"/>
      <c r="O164" s="18"/>
      <c r="P164" s="18"/>
      <c r="Q164" s="50"/>
    </row>
    <row r="165" spans="1:17" ht="12.75">
      <c r="A165" s="230"/>
      <c r="B165" s="129"/>
      <c r="C165" s="129"/>
      <c r="D165" s="129"/>
      <c r="E165" s="129"/>
      <c r="F165" s="129"/>
      <c r="G165" s="129"/>
      <c r="H165" s="18"/>
      <c r="I165" s="18"/>
      <c r="J165" s="18"/>
      <c r="K165" s="18"/>
      <c r="L165" s="18"/>
      <c r="M165" s="18"/>
      <c r="N165" s="18"/>
      <c r="O165" s="18"/>
      <c r="P165" s="18"/>
      <c r="Q165" s="50"/>
    </row>
    <row r="166" spans="1:17" ht="18">
      <c r="A166" s="234" t="s">
        <v>330</v>
      </c>
      <c r="B166" s="218"/>
      <c r="C166" s="218"/>
      <c r="D166" s="219"/>
      <c r="E166" s="219"/>
      <c r="F166" s="220"/>
      <c r="G166" s="219"/>
      <c r="H166" s="18"/>
      <c r="I166" s="18"/>
      <c r="J166" s="18"/>
      <c r="K166" s="390">
        <f>K155</f>
        <v>-8.959549776666668</v>
      </c>
      <c r="L166" s="219" t="s">
        <v>328</v>
      </c>
      <c r="M166" s="18"/>
      <c r="N166" s="18"/>
      <c r="O166" s="18"/>
      <c r="P166" s="390">
        <f>P155</f>
        <v>-2.7146614200000023</v>
      </c>
      <c r="Q166" s="240" t="s">
        <v>328</v>
      </c>
    </row>
    <row r="167" spans="1:17" ht="18">
      <c r="A167" s="235"/>
      <c r="B167" s="221"/>
      <c r="C167" s="221"/>
      <c r="D167" s="217"/>
      <c r="E167" s="217"/>
      <c r="F167" s="222"/>
      <c r="G167" s="217"/>
      <c r="H167" s="18"/>
      <c r="I167" s="18"/>
      <c r="J167" s="18"/>
      <c r="K167" s="391"/>
      <c r="L167" s="217"/>
      <c r="M167" s="18"/>
      <c r="N167" s="18"/>
      <c r="O167" s="18"/>
      <c r="P167" s="391"/>
      <c r="Q167" s="241"/>
    </row>
    <row r="168" spans="1:17" ht="18">
      <c r="A168" s="236" t="s">
        <v>329</v>
      </c>
      <c r="B168" s="223"/>
      <c r="C168" s="45"/>
      <c r="D168" s="217"/>
      <c r="E168" s="217"/>
      <c r="F168" s="224"/>
      <c r="G168" s="219"/>
      <c r="H168" s="18"/>
      <c r="I168" s="18"/>
      <c r="J168" s="18"/>
      <c r="K168" s="391">
        <f>'STEPPED UP GENCO'!K41</f>
        <v>0.8639053932499999</v>
      </c>
      <c r="L168" s="219" t="s">
        <v>328</v>
      </c>
      <c r="M168" s="18"/>
      <c r="N168" s="18"/>
      <c r="O168" s="18"/>
      <c r="P168" s="391">
        <f>'STEPPED UP GENCO'!P41</f>
        <v>-0.8871002899</v>
      </c>
      <c r="Q168" s="240" t="s">
        <v>328</v>
      </c>
    </row>
    <row r="169" spans="1:17" ht="12.75">
      <c r="A169" s="231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50"/>
    </row>
    <row r="170" spans="1:17" ht="12.75">
      <c r="A170" s="231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50"/>
    </row>
    <row r="171" spans="1:17" ht="12.75">
      <c r="A171" s="231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50"/>
    </row>
    <row r="172" spans="1:17" ht="20.25">
      <c r="A172" s="231"/>
      <c r="B172" s="18"/>
      <c r="C172" s="18"/>
      <c r="D172" s="18"/>
      <c r="E172" s="18"/>
      <c r="F172" s="18"/>
      <c r="G172" s="18"/>
      <c r="H172" s="218"/>
      <c r="I172" s="218"/>
      <c r="J172" s="237" t="s">
        <v>331</v>
      </c>
      <c r="K172" s="346">
        <f>SUM(K166:K171)</f>
        <v>-8.095644383416667</v>
      </c>
      <c r="L172" s="237" t="s">
        <v>328</v>
      </c>
      <c r="M172" s="129"/>
      <c r="N172" s="18"/>
      <c r="O172" s="18"/>
      <c r="P172" s="346">
        <f>SUM(P166:P171)</f>
        <v>-3.6017617099000026</v>
      </c>
      <c r="Q172" s="367" t="s">
        <v>328</v>
      </c>
    </row>
    <row r="173" spans="1:17" ht="13.5" thickBot="1">
      <c r="A173" s="232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154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1" max="255" man="1"/>
    <brk id="94" max="255" man="1"/>
    <brk id="143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view="pageBreakPreview" zoomScale="85" zoomScaleNormal="70" zoomScaleSheetLayoutView="85" workbookViewId="0" topLeftCell="A192">
      <selection activeCell="K180" sqref="K180"/>
    </sheetView>
  </sheetViews>
  <sheetFormatPr defaultColWidth="9.140625" defaultRowHeight="12.75"/>
  <cols>
    <col min="1" max="1" width="7.421875" style="456" customWidth="1"/>
    <col min="2" max="2" width="29.57421875" style="456" customWidth="1"/>
    <col min="3" max="3" width="13.28125" style="456" customWidth="1"/>
    <col min="4" max="4" width="9.00390625" style="456" customWidth="1"/>
    <col min="5" max="5" width="16.57421875" style="456" customWidth="1"/>
    <col min="6" max="6" width="10.8515625" style="456" customWidth="1"/>
    <col min="7" max="7" width="14.00390625" style="456" customWidth="1"/>
    <col min="8" max="8" width="13.421875" style="456" customWidth="1"/>
    <col min="9" max="9" width="11.8515625" style="456" customWidth="1"/>
    <col min="10" max="10" width="16.28125" style="456" customWidth="1"/>
    <col min="11" max="11" width="17.140625" style="456" customWidth="1"/>
    <col min="12" max="12" width="13.421875" style="456" customWidth="1"/>
    <col min="13" max="13" width="16.28125" style="456" customWidth="1"/>
    <col min="14" max="14" width="12.140625" style="456" customWidth="1"/>
    <col min="15" max="15" width="15.28125" style="456" customWidth="1"/>
    <col min="16" max="16" width="15.140625" style="456" customWidth="1"/>
    <col min="17" max="17" width="29.421875" style="456" customWidth="1"/>
    <col min="18" max="19" width="9.140625" style="456" hidden="1" customWidth="1"/>
    <col min="20" max="16384" width="9.140625" style="456" customWidth="1"/>
  </cols>
  <sheetData>
    <row r="1" spans="1:17" s="87" customFormat="1" ht="15.75" customHeight="1">
      <c r="A1" s="151" t="s">
        <v>237</v>
      </c>
      <c r="P1" s="882" t="str">
        <f>NDPL!$Q$1</f>
        <v>MARCH-2018</v>
      </c>
      <c r="Q1" s="882"/>
    </row>
    <row r="2" s="87" customFormat="1" ht="15.75" customHeight="1">
      <c r="A2" s="883" t="s">
        <v>238</v>
      </c>
    </row>
    <row r="3" s="87" customFormat="1" ht="15.75" customHeight="1">
      <c r="A3" s="883" t="s">
        <v>153</v>
      </c>
    </row>
    <row r="4" spans="1:16" s="87" customFormat="1" ht="15.75" customHeight="1" thickBot="1">
      <c r="A4" s="884" t="s">
        <v>191</v>
      </c>
      <c r="G4" s="279"/>
      <c r="H4" s="279"/>
      <c r="I4" s="693" t="s">
        <v>397</v>
      </c>
      <c r="J4" s="279"/>
      <c r="K4" s="279"/>
      <c r="L4" s="279"/>
      <c r="M4" s="279"/>
      <c r="N4" s="693" t="s">
        <v>398</v>
      </c>
      <c r="O4" s="279"/>
      <c r="P4" s="279"/>
    </row>
    <row r="5" spans="1:17" ht="36.75" customHeight="1" thickBot="1" thickTop="1">
      <c r="A5" s="523" t="s">
        <v>8</v>
      </c>
      <c r="B5" s="524" t="s">
        <v>9</v>
      </c>
      <c r="C5" s="525" t="s">
        <v>1</v>
      </c>
      <c r="D5" s="525" t="s">
        <v>2</v>
      </c>
      <c r="E5" s="525" t="s">
        <v>3</v>
      </c>
      <c r="F5" s="525" t="s">
        <v>10</v>
      </c>
      <c r="G5" s="523" t="str">
        <f>NDPL!G5</f>
        <v>FINAL READING 01/04/2018</v>
      </c>
      <c r="H5" s="525" t="str">
        <f>NDPL!H5</f>
        <v>INTIAL READING 01/03/2018</v>
      </c>
      <c r="I5" s="525" t="s">
        <v>4</v>
      </c>
      <c r="J5" s="525" t="s">
        <v>5</v>
      </c>
      <c r="K5" s="525" t="s">
        <v>6</v>
      </c>
      <c r="L5" s="523" t="str">
        <f>NDPL!G5</f>
        <v>FINAL READING 01/04/2018</v>
      </c>
      <c r="M5" s="525" t="str">
        <f>NDPL!H5</f>
        <v>INTIAL READING 01/03/2018</v>
      </c>
      <c r="N5" s="525" t="s">
        <v>4</v>
      </c>
      <c r="O5" s="525" t="s">
        <v>5</v>
      </c>
      <c r="P5" s="525" t="s">
        <v>6</v>
      </c>
      <c r="Q5" s="553" t="s">
        <v>309</v>
      </c>
    </row>
    <row r="6" ht="2.25" customHeight="1" hidden="1" thickBot="1" thickTop="1"/>
    <row r="7" spans="1:17" ht="19.5" customHeight="1" thickTop="1">
      <c r="A7" s="274"/>
      <c r="B7" s="275" t="s">
        <v>154</v>
      </c>
      <c r="C7" s="276"/>
      <c r="D7" s="36"/>
      <c r="E7" s="36"/>
      <c r="F7" s="36"/>
      <c r="G7" s="29"/>
      <c r="H7" s="468"/>
      <c r="I7" s="468"/>
      <c r="J7" s="468"/>
      <c r="K7" s="468"/>
      <c r="L7" s="469"/>
      <c r="M7" s="468"/>
      <c r="N7" s="468"/>
      <c r="O7" s="468"/>
      <c r="P7" s="468"/>
      <c r="Q7" s="560"/>
    </row>
    <row r="8" spans="1:17" ht="24" customHeight="1">
      <c r="A8" s="263">
        <v>1</v>
      </c>
      <c r="B8" s="306" t="s">
        <v>155</v>
      </c>
      <c r="C8" s="307">
        <v>4865170</v>
      </c>
      <c r="D8" s="123" t="s">
        <v>12</v>
      </c>
      <c r="E8" s="95" t="s">
        <v>346</v>
      </c>
      <c r="F8" s="314">
        <v>5000</v>
      </c>
      <c r="G8" s="335">
        <v>999505</v>
      </c>
      <c r="H8" s="336">
        <v>999509</v>
      </c>
      <c r="I8" s="316">
        <f aca="true" t="shared" si="0" ref="I8:I16">G8-H8</f>
        <v>-4</v>
      </c>
      <c r="J8" s="316">
        <f aca="true" t="shared" si="1" ref="J8:J16">$F8*I8</f>
        <v>-20000</v>
      </c>
      <c r="K8" s="316">
        <f aca="true" t="shared" si="2" ref="K8:K16">J8/1000000</f>
        <v>-0.02</v>
      </c>
      <c r="L8" s="335">
        <v>999286</v>
      </c>
      <c r="M8" s="336">
        <v>999354</v>
      </c>
      <c r="N8" s="316">
        <f aca="true" t="shared" si="3" ref="N8:N16">L8-M8</f>
        <v>-68</v>
      </c>
      <c r="O8" s="316">
        <f aca="true" t="shared" si="4" ref="O8:O16">$F8*N8</f>
        <v>-340000</v>
      </c>
      <c r="P8" s="316">
        <f aca="true" t="shared" si="5" ref="P8:P16">O8/1000000</f>
        <v>-0.34</v>
      </c>
      <c r="Q8" s="472"/>
    </row>
    <row r="9" spans="1:17" ht="24.75" customHeight="1">
      <c r="A9" s="263">
        <v>2</v>
      </c>
      <c r="B9" s="306" t="s">
        <v>156</v>
      </c>
      <c r="C9" s="307">
        <v>4865095</v>
      </c>
      <c r="D9" s="123" t="s">
        <v>12</v>
      </c>
      <c r="E9" s="95" t="s">
        <v>346</v>
      </c>
      <c r="F9" s="314">
        <v>1333.33</v>
      </c>
      <c r="G9" s="335">
        <v>984577</v>
      </c>
      <c r="H9" s="336">
        <v>984596</v>
      </c>
      <c r="I9" s="316">
        <f t="shared" si="0"/>
        <v>-19</v>
      </c>
      <c r="J9" s="316">
        <f t="shared" si="1"/>
        <v>-25333.269999999997</v>
      </c>
      <c r="K9" s="316">
        <f t="shared" si="2"/>
        <v>-0.025333269999999998</v>
      </c>
      <c r="L9" s="335">
        <v>670959</v>
      </c>
      <c r="M9" s="336">
        <v>671097</v>
      </c>
      <c r="N9" s="316">
        <f t="shared" si="3"/>
        <v>-138</v>
      </c>
      <c r="O9" s="316">
        <f t="shared" si="4"/>
        <v>-183999.53999999998</v>
      </c>
      <c r="P9" s="470">
        <f t="shared" si="5"/>
        <v>-0.18399954</v>
      </c>
      <c r="Q9" s="478"/>
    </row>
    <row r="10" spans="1:17" ht="22.5" customHeight="1">
      <c r="A10" s="263">
        <v>3</v>
      </c>
      <c r="B10" s="306" t="s">
        <v>157</v>
      </c>
      <c r="C10" s="307">
        <v>5295153</v>
      </c>
      <c r="D10" s="123" t="s">
        <v>12</v>
      </c>
      <c r="E10" s="95" t="s">
        <v>346</v>
      </c>
      <c r="F10" s="314">
        <v>400</v>
      </c>
      <c r="G10" s="335">
        <v>1219</v>
      </c>
      <c r="H10" s="336">
        <v>1283</v>
      </c>
      <c r="I10" s="316">
        <f>G10-H10</f>
        <v>-64</v>
      </c>
      <c r="J10" s="316">
        <f t="shared" si="1"/>
        <v>-25600</v>
      </c>
      <c r="K10" s="316">
        <f t="shared" si="2"/>
        <v>-0.0256</v>
      </c>
      <c r="L10" s="335">
        <v>63291</v>
      </c>
      <c r="M10" s="336">
        <v>64407</v>
      </c>
      <c r="N10" s="316">
        <f>L10-M10</f>
        <v>-1116</v>
      </c>
      <c r="O10" s="316">
        <f t="shared" si="4"/>
        <v>-446400</v>
      </c>
      <c r="P10" s="316">
        <f t="shared" si="5"/>
        <v>-0.4464</v>
      </c>
      <c r="Q10" s="473"/>
    </row>
    <row r="11" spans="1:17" ht="22.5" customHeight="1">
      <c r="A11" s="263">
        <v>4</v>
      </c>
      <c r="B11" s="306" t="s">
        <v>158</v>
      </c>
      <c r="C11" s="307">
        <v>4865127</v>
      </c>
      <c r="D11" s="123" t="s">
        <v>12</v>
      </c>
      <c r="E11" s="95" t="s">
        <v>346</v>
      </c>
      <c r="F11" s="314">
        <v>1333.33</v>
      </c>
      <c r="G11" s="335">
        <v>999973</v>
      </c>
      <c r="H11" s="336">
        <v>999971</v>
      </c>
      <c r="I11" s="316">
        <f t="shared" si="0"/>
        <v>2</v>
      </c>
      <c r="J11" s="316">
        <f t="shared" si="1"/>
        <v>2666.66</v>
      </c>
      <c r="K11" s="316">
        <f t="shared" si="2"/>
        <v>0.00266666</v>
      </c>
      <c r="L11" s="335">
        <v>45</v>
      </c>
      <c r="M11" s="336">
        <v>25</v>
      </c>
      <c r="N11" s="316">
        <f t="shared" si="3"/>
        <v>20</v>
      </c>
      <c r="O11" s="316">
        <f t="shared" si="4"/>
        <v>26666.6</v>
      </c>
      <c r="P11" s="316">
        <f t="shared" si="5"/>
        <v>0.0266666</v>
      </c>
      <c r="Q11" s="722"/>
    </row>
    <row r="12" spans="1:17" s="739" customFormat="1" ht="22.5" customHeight="1">
      <c r="A12" s="748">
        <v>5</v>
      </c>
      <c r="B12" s="749" t="s">
        <v>159</v>
      </c>
      <c r="C12" s="744">
        <v>4865152</v>
      </c>
      <c r="D12" s="750" t="s">
        <v>12</v>
      </c>
      <c r="E12" s="751" t="s">
        <v>346</v>
      </c>
      <c r="F12" s="752">
        <v>300</v>
      </c>
      <c r="G12" s="735">
        <v>1605</v>
      </c>
      <c r="H12" s="736">
        <v>1605</v>
      </c>
      <c r="I12" s="753">
        <f t="shared" si="0"/>
        <v>0</v>
      </c>
      <c r="J12" s="753">
        <f t="shared" si="1"/>
        <v>0</v>
      </c>
      <c r="K12" s="753">
        <f t="shared" si="2"/>
        <v>0</v>
      </c>
      <c r="L12" s="735">
        <v>112</v>
      </c>
      <c r="M12" s="336">
        <v>112</v>
      </c>
      <c r="N12" s="753">
        <f t="shared" si="3"/>
        <v>0</v>
      </c>
      <c r="O12" s="753">
        <f t="shared" si="4"/>
        <v>0</v>
      </c>
      <c r="P12" s="753">
        <f t="shared" si="5"/>
        <v>0</v>
      </c>
      <c r="Q12" s="851"/>
    </row>
    <row r="13" spans="1:17" ht="22.5" customHeight="1">
      <c r="A13" s="263">
        <v>6</v>
      </c>
      <c r="B13" s="306" t="s">
        <v>160</v>
      </c>
      <c r="C13" s="307">
        <v>4865111</v>
      </c>
      <c r="D13" s="123" t="s">
        <v>12</v>
      </c>
      <c r="E13" s="95" t="s">
        <v>346</v>
      </c>
      <c r="F13" s="314">
        <v>100</v>
      </c>
      <c r="G13" s="335">
        <v>18831</v>
      </c>
      <c r="H13" s="336">
        <v>18786</v>
      </c>
      <c r="I13" s="316">
        <f>G13-H13</f>
        <v>45</v>
      </c>
      <c r="J13" s="316">
        <f t="shared" si="1"/>
        <v>4500</v>
      </c>
      <c r="K13" s="316">
        <f t="shared" si="2"/>
        <v>0.0045</v>
      </c>
      <c r="L13" s="335">
        <v>20966</v>
      </c>
      <c r="M13" s="336">
        <v>20177</v>
      </c>
      <c r="N13" s="316">
        <f>L13-M13</f>
        <v>789</v>
      </c>
      <c r="O13" s="316">
        <f t="shared" si="4"/>
        <v>78900</v>
      </c>
      <c r="P13" s="316">
        <f t="shared" si="5"/>
        <v>0.0789</v>
      </c>
      <c r="Q13" s="473"/>
    </row>
    <row r="14" spans="1:17" ht="22.5" customHeight="1">
      <c r="A14" s="263">
        <v>7</v>
      </c>
      <c r="B14" s="306" t="s">
        <v>161</v>
      </c>
      <c r="C14" s="307">
        <v>4865140</v>
      </c>
      <c r="D14" s="123" t="s">
        <v>12</v>
      </c>
      <c r="E14" s="95" t="s">
        <v>346</v>
      </c>
      <c r="F14" s="314">
        <v>75</v>
      </c>
      <c r="G14" s="335">
        <v>719767</v>
      </c>
      <c r="H14" s="336">
        <v>720783</v>
      </c>
      <c r="I14" s="316">
        <f t="shared" si="0"/>
        <v>-1016</v>
      </c>
      <c r="J14" s="316">
        <f t="shared" si="1"/>
        <v>-76200</v>
      </c>
      <c r="K14" s="316">
        <f t="shared" si="2"/>
        <v>-0.0762</v>
      </c>
      <c r="L14" s="335">
        <v>993133</v>
      </c>
      <c r="M14" s="336">
        <v>996563</v>
      </c>
      <c r="N14" s="316">
        <f t="shared" si="3"/>
        <v>-3430</v>
      </c>
      <c r="O14" s="316">
        <f t="shared" si="4"/>
        <v>-257250</v>
      </c>
      <c r="P14" s="316">
        <f t="shared" si="5"/>
        <v>-0.25725</v>
      </c>
      <c r="Q14" s="472"/>
    </row>
    <row r="15" spans="1:17" ht="22.5" customHeight="1">
      <c r="A15" s="263">
        <v>8</v>
      </c>
      <c r="B15" s="852" t="s">
        <v>162</v>
      </c>
      <c r="C15" s="307">
        <v>4865134</v>
      </c>
      <c r="D15" s="123" t="s">
        <v>12</v>
      </c>
      <c r="E15" s="95" t="s">
        <v>346</v>
      </c>
      <c r="F15" s="314">
        <v>75</v>
      </c>
      <c r="G15" s="335">
        <v>999210</v>
      </c>
      <c r="H15" s="336">
        <v>999289</v>
      </c>
      <c r="I15" s="316">
        <f t="shared" si="0"/>
        <v>-79</v>
      </c>
      <c r="J15" s="316">
        <f t="shared" si="1"/>
        <v>-5925</v>
      </c>
      <c r="K15" s="316">
        <f t="shared" si="2"/>
        <v>-0.005925</v>
      </c>
      <c r="L15" s="335">
        <v>2234</v>
      </c>
      <c r="M15" s="336">
        <v>138</v>
      </c>
      <c r="N15" s="316">
        <f t="shared" si="3"/>
        <v>2096</v>
      </c>
      <c r="O15" s="316">
        <f t="shared" si="4"/>
        <v>157200</v>
      </c>
      <c r="P15" s="316">
        <f t="shared" si="5"/>
        <v>0.1572</v>
      </c>
      <c r="Q15" s="473"/>
    </row>
    <row r="16" spans="1:17" ht="18">
      <c r="A16" s="263">
        <v>9</v>
      </c>
      <c r="B16" s="306" t="s">
        <v>163</v>
      </c>
      <c r="C16" s="307">
        <v>4865181</v>
      </c>
      <c r="D16" s="123" t="s">
        <v>12</v>
      </c>
      <c r="E16" s="95" t="s">
        <v>346</v>
      </c>
      <c r="F16" s="314">
        <v>900</v>
      </c>
      <c r="G16" s="335">
        <v>997475</v>
      </c>
      <c r="H16" s="336">
        <v>997498</v>
      </c>
      <c r="I16" s="316">
        <f t="shared" si="0"/>
        <v>-23</v>
      </c>
      <c r="J16" s="316">
        <f t="shared" si="1"/>
        <v>-20700</v>
      </c>
      <c r="K16" s="316">
        <f t="shared" si="2"/>
        <v>-0.0207</v>
      </c>
      <c r="L16" s="335">
        <v>994907</v>
      </c>
      <c r="M16" s="336">
        <v>995498</v>
      </c>
      <c r="N16" s="316">
        <f t="shared" si="3"/>
        <v>-591</v>
      </c>
      <c r="O16" s="316">
        <f t="shared" si="4"/>
        <v>-531900</v>
      </c>
      <c r="P16" s="316">
        <f t="shared" si="5"/>
        <v>-0.5319</v>
      </c>
      <c r="Q16" s="478"/>
    </row>
    <row r="17" spans="1:17" ht="15.75" customHeight="1">
      <c r="A17" s="263"/>
      <c r="B17" s="308" t="s">
        <v>164</v>
      </c>
      <c r="C17" s="307"/>
      <c r="D17" s="123"/>
      <c r="E17" s="123"/>
      <c r="F17" s="314"/>
      <c r="G17" s="418"/>
      <c r="H17" s="421"/>
      <c r="I17" s="316"/>
      <c r="J17" s="316"/>
      <c r="K17" s="607"/>
      <c r="L17" s="318"/>
      <c r="M17" s="316"/>
      <c r="N17" s="316"/>
      <c r="O17" s="316"/>
      <c r="P17" s="607"/>
      <c r="Q17" s="473"/>
    </row>
    <row r="18" spans="1:17" s="739" customFormat="1" ht="22.5" customHeight="1">
      <c r="A18" s="748">
        <v>10</v>
      </c>
      <c r="B18" s="749" t="s">
        <v>15</v>
      </c>
      <c r="C18" s="744">
        <v>5128454</v>
      </c>
      <c r="D18" s="750" t="s">
        <v>12</v>
      </c>
      <c r="E18" s="751" t="s">
        <v>346</v>
      </c>
      <c r="F18" s="752">
        <v>-500</v>
      </c>
      <c r="G18" s="735">
        <v>16168</v>
      </c>
      <c r="H18" s="736">
        <v>16168</v>
      </c>
      <c r="I18" s="753">
        <f aca="true" t="shared" si="6" ref="I18:I23">G18-H18</f>
        <v>0</v>
      </c>
      <c r="J18" s="753">
        <f aca="true" t="shared" si="7" ref="J18:J23">$F18*I18</f>
        <v>0</v>
      </c>
      <c r="K18" s="753">
        <f aca="true" t="shared" si="8" ref="K18:K23">J18/1000000</f>
        <v>0</v>
      </c>
      <c r="L18" s="735">
        <v>988926</v>
      </c>
      <c r="M18" s="336">
        <v>988926</v>
      </c>
      <c r="N18" s="753">
        <f aca="true" t="shared" si="9" ref="N18:N23">L18-M18</f>
        <v>0</v>
      </c>
      <c r="O18" s="753">
        <f aca="true" t="shared" si="10" ref="O18:O23">$F18*N18</f>
        <v>0</v>
      </c>
      <c r="P18" s="753">
        <f aca="true" t="shared" si="11" ref="P18:P23">O18/1000000</f>
        <v>0</v>
      </c>
      <c r="Q18" s="760"/>
    </row>
    <row r="19" spans="1:17" ht="22.5" customHeight="1">
      <c r="A19" s="263">
        <v>11</v>
      </c>
      <c r="B19" s="279" t="s">
        <v>16</v>
      </c>
      <c r="C19" s="307">
        <v>4865025</v>
      </c>
      <c r="D19" s="83" t="s">
        <v>12</v>
      </c>
      <c r="E19" s="95" t="s">
        <v>346</v>
      </c>
      <c r="F19" s="314">
        <v>-1000</v>
      </c>
      <c r="G19" s="335">
        <v>3083</v>
      </c>
      <c r="H19" s="736">
        <v>3126</v>
      </c>
      <c r="I19" s="316">
        <f t="shared" si="6"/>
        <v>-43</v>
      </c>
      <c r="J19" s="316">
        <f t="shared" si="7"/>
        <v>43000</v>
      </c>
      <c r="K19" s="316">
        <f t="shared" si="8"/>
        <v>0.043</v>
      </c>
      <c r="L19" s="335">
        <v>997652</v>
      </c>
      <c r="M19" s="336">
        <v>997657</v>
      </c>
      <c r="N19" s="316">
        <f t="shared" si="9"/>
        <v>-5</v>
      </c>
      <c r="O19" s="316">
        <f t="shared" si="10"/>
        <v>5000</v>
      </c>
      <c r="P19" s="316">
        <f t="shared" si="11"/>
        <v>0.005</v>
      </c>
      <c r="Q19" s="473"/>
    </row>
    <row r="20" spans="1:17" s="739" customFormat="1" ht="22.5" customHeight="1">
      <c r="A20" s="748">
        <v>12</v>
      </c>
      <c r="B20" s="749" t="s">
        <v>17</v>
      </c>
      <c r="C20" s="744">
        <v>5100234</v>
      </c>
      <c r="D20" s="750" t="s">
        <v>12</v>
      </c>
      <c r="E20" s="751" t="s">
        <v>346</v>
      </c>
      <c r="F20" s="752">
        <v>-1000</v>
      </c>
      <c r="G20" s="335">
        <v>975</v>
      </c>
      <c r="H20" s="736">
        <v>883</v>
      </c>
      <c r="I20" s="753">
        <f t="shared" si="6"/>
        <v>92</v>
      </c>
      <c r="J20" s="753">
        <f t="shared" si="7"/>
        <v>-92000</v>
      </c>
      <c r="K20" s="753">
        <f t="shared" si="8"/>
        <v>-0.092</v>
      </c>
      <c r="L20" s="335">
        <v>992925</v>
      </c>
      <c r="M20" s="736">
        <v>992925</v>
      </c>
      <c r="N20" s="753">
        <f t="shared" si="9"/>
        <v>0</v>
      </c>
      <c r="O20" s="753">
        <f t="shared" si="10"/>
        <v>0</v>
      </c>
      <c r="P20" s="753">
        <f t="shared" si="11"/>
        <v>0</v>
      </c>
      <c r="Q20" s="760" t="s">
        <v>479</v>
      </c>
    </row>
    <row r="21" spans="1:17" s="739" customFormat="1" ht="22.5" customHeight="1">
      <c r="A21" s="748"/>
      <c r="B21" s="749"/>
      <c r="C21" s="744">
        <v>4902563</v>
      </c>
      <c r="D21" s="750" t="s">
        <v>12</v>
      </c>
      <c r="E21" s="751" t="s">
        <v>346</v>
      </c>
      <c r="F21" s="752">
        <v>-1000</v>
      </c>
      <c r="G21" s="335">
        <v>505</v>
      </c>
      <c r="H21" s="736">
        <v>505</v>
      </c>
      <c r="I21" s="753">
        <f t="shared" si="6"/>
        <v>0</v>
      </c>
      <c r="J21" s="753">
        <f t="shared" si="7"/>
        <v>0</v>
      </c>
      <c r="K21" s="753">
        <f t="shared" si="8"/>
        <v>0</v>
      </c>
      <c r="L21" s="335">
        <v>999539</v>
      </c>
      <c r="M21" s="736">
        <v>999539</v>
      </c>
      <c r="N21" s="753">
        <f t="shared" si="9"/>
        <v>0</v>
      </c>
      <c r="O21" s="753">
        <f t="shared" si="10"/>
        <v>0</v>
      </c>
      <c r="P21" s="753">
        <f t="shared" si="11"/>
        <v>0</v>
      </c>
      <c r="Q21" s="760" t="s">
        <v>478</v>
      </c>
    </row>
    <row r="22" spans="1:17" ht="22.5" customHeight="1">
      <c r="A22" s="263">
        <v>13</v>
      </c>
      <c r="B22" s="306" t="s">
        <v>165</v>
      </c>
      <c r="C22" s="307">
        <v>4902499</v>
      </c>
      <c r="D22" s="123" t="s">
        <v>12</v>
      </c>
      <c r="E22" s="95" t="s">
        <v>346</v>
      </c>
      <c r="F22" s="314">
        <v>-1000</v>
      </c>
      <c r="G22" s="335">
        <v>10791</v>
      </c>
      <c r="H22" s="336">
        <v>10438</v>
      </c>
      <c r="I22" s="316">
        <f t="shared" si="6"/>
        <v>353</v>
      </c>
      <c r="J22" s="316">
        <f t="shared" si="7"/>
        <v>-353000</v>
      </c>
      <c r="K22" s="316">
        <f t="shared" si="8"/>
        <v>-0.353</v>
      </c>
      <c r="L22" s="335">
        <v>999400</v>
      </c>
      <c r="M22" s="336">
        <v>999400</v>
      </c>
      <c r="N22" s="316">
        <f t="shared" si="9"/>
        <v>0</v>
      </c>
      <c r="O22" s="316">
        <f t="shared" si="10"/>
        <v>0</v>
      </c>
      <c r="P22" s="316">
        <f t="shared" si="11"/>
        <v>0</v>
      </c>
      <c r="Q22" s="473"/>
    </row>
    <row r="23" spans="1:17" ht="22.5" customHeight="1">
      <c r="A23" s="263">
        <v>14</v>
      </c>
      <c r="B23" s="306" t="s">
        <v>436</v>
      </c>
      <c r="C23" s="307">
        <v>5295169</v>
      </c>
      <c r="D23" s="123" t="s">
        <v>12</v>
      </c>
      <c r="E23" s="95" t="s">
        <v>346</v>
      </c>
      <c r="F23" s="314">
        <v>-1000</v>
      </c>
      <c r="G23" s="335">
        <v>967910</v>
      </c>
      <c r="H23" s="336">
        <v>967310</v>
      </c>
      <c r="I23" s="336">
        <f t="shared" si="6"/>
        <v>600</v>
      </c>
      <c r="J23" s="336">
        <f t="shared" si="7"/>
        <v>-600000</v>
      </c>
      <c r="K23" s="336">
        <f t="shared" si="8"/>
        <v>-0.6</v>
      </c>
      <c r="L23" s="335">
        <v>996373</v>
      </c>
      <c r="M23" s="336">
        <v>996373</v>
      </c>
      <c r="N23" s="336">
        <f t="shared" si="9"/>
        <v>0</v>
      </c>
      <c r="O23" s="336">
        <f t="shared" si="10"/>
        <v>0</v>
      </c>
      <c r="P23" s="336">
        <f t="shared" si="11"/>
        <v>0</v>
      </c>
      <c r="Q23" s="473"/>
    </row>
    <row r="24" spans="1:17" ht="15" customHeight="1">
      <c r="A24" s="263"/>
      <c r="B24" s="308" t="s">
        <v>166</v>
      </c>
      <c r="C24" s="307"/>
      <c r="D24" s="123"/>
      <c r="E24" s="123"/>
      <c r="F24" s="314"/>
      <c r="G24" s="418"/>
      <c r="H24" s="421"/>
      <c r="I24" s="316"/>
      <c r="J24" s="316"/>
      <c r="K24" s="316"/>
      <c r="L24" s="318"/>
      <c r="M24" s="316"/>
      <c r="N24" s="316"/>
      <c r="O24" s="316"/>
      <c r="P24" s="316"/>
      <c r="Q24" s="473"/>
    </row>
    <row r="25" spans="1:17" s="739" customFormat="1" ht="18.75" customHeight="1">
      <c r="A25" s="748">
        <v>15</v>
      </c>
      <c r="B25" s="749" t="s">
        <v>15</v>
      </c>
      <c r="C25" s="744">
        <v>5295164</v>
      </c>
      <c r="D25" s="750" t="s">
        <v>12</v>
      </c>
      <c r="E25" s="751" t="s">
        <v>346</v>
      </c>
      <c r="F25" s="752">
        <v>-1000</v>
      </c>
      <c r="G25" s="735">
        <v>14110</v>
      </c>
      <c r="H25" s="736">
        <v>12355</v>
      </c>
      <c r="I25" s="753">
        <f>G25-H25</f>
        <v>1755</v>
      </c>
      <c r="J25" s="753">
        <f>$F25*I25</f>
        <v>-1755000</v>
      </c>
      <c r="K25" s="753">
        <f>J25/1000000</f>
        <v>-1.755</v>
      </c>
      <c r="L25" s="735">
        <v>999849</v>
      </c>
      <c r="M25" s="736">
        <v>999849</v>
      </c>
      <c r="N25" s="753">
        <f>L25-M25</f>
        <v>0</v>
      </c>
      <c r="O25" s="753">
        <f>$F25*N25</f>
        <v>0</v>
      </c>
      <c r="P25" s="753">
        <f>O25/1000000</f>
        <v>0</v>
      </c>
      <c r="Q25" s="853"/>
    </row>
    <row r="26" spans="1:17" s="739" customFormat="1" ht="17.25" customHeight="1">
      <c r="A26" s="748">
        <v>16</v>
      </c>
      <c r="B26" s="749" t="s">
        <v>16</v>
      </c>
      <c r="C26" s="744">
        <v>5129959</v>
      </c>
      <c r="D26" s="750" t="s">
        <v>12</v>
      </c>
      <c r="E26" s="751" t="s">
        <v>346</v>
      </c>
      <c r="F26" s="752">
        <v>-1000</v>
      </c>
      <c r="G26" s="735">
        <v>19261</v>
      </c>
      <c r="H26" s="736">
        <v>17820</v>
      </c>
      <c r="I26" s="736">
        <f>G26-H26</f>
        <v>1441</v>
      </c>
      <c r="J26" s="736">
        <f>$F26*I26</f>
        <v>-1441000</v>
      </c>
      <c r="K26" s="736">
        <f>J26/1000000</f>
        <v>-1.441</v>
      </c>
      <c r="L26" s="735">
        <v>158</v>
      </c>
      <c r="M26" s="736">
        <v>158</v>
      </c>
      <c r="N26" s="736">
        <f>L26-M26</f>
        <v>0</v>
      </c>
      <c r="O26" s="736">
        <f>$F26*N26</f>
        <v>0</v>
      </c>
      <c r="P26" s="736">
        <f>O26/1000000</f>
        <v>0</v>
      </c>
      <c r="Q26" s="853"/>
    </row>
    <row r="27" spans="1:17" s="739" customFormat="1" ht="17.25" customHeight="1">
      <c r="A27" s="748">
        <v>17</v>
      </c>
      <c r="B27" s="749" t="s">
        <v>17</v>
      </c>
      <c r="C27" s="744">
        <v>4864988</v>
      </c>
      <c r="D27" s="750" t="s">
        <v>12</v>
      </c>
      <c r="E27" s="751" t="s">
        <v>346</v>
      </c>
      <c r="F27" s="752">
        <v>-2000</v>
      </c>
      <c r="G27" s="735">
        <v>7634</v>
      </c>
      <c r="H27" s="736">
        <v>6865</v>
      </c>
      <c r="I27" s="753">
        <f>G27-H27</f>
        <v>769</v>
      </c>
      <c r="J27" s="753">
        <f>$F27*I27</f>
        <v>-1538000</v>
      </c>
      <c r="K27" s="753">
        <f>J27/1000000</f>
        <v>-1.538</v>
      </c>
      <c r="L27" s="735">
        <v>999044</v>
      </c>
      <c r="M27" s="736">
        <v>999044</v>
      </c>
      <c r="N27" s="753">
        <f>L27-M27</f>
        <v>0</v>
      </c>
      <c r="O27" s="753">
        <f>$F27*N27</f>
        <v>0</v>
      </c>
      <c r="P27" s="753">
        <f>O27/1000000</f>
        <v>0</v>
      </c>
      <c r="Q27" s="853"/>
    </row>
    <row r="28" spans="1:17" ht="17.25" customHeight="1">
      <c r="A28" s="263">
        <v>18</v>
      </c>
      <c r="B28" s="306" t="s">
        <v>165</v>
      </c>
      <c r="C28" s="307">
        <v>5295572</v>
      </c>
      <c r="D28" s="123" t="s">
        <v>12</v>
      </c>
      <c r="E28" s="95" t="s">
        <v>346</v>
      </c>
      <c r="F28" s="314">
        <v>-1000</v>
      </c>
      <c r="G28" s="335">
        <v>996523</v>
      </c>
      <c r="H28" s="336">
        <v>996806</v>
      </c>
      <c r="I28" s="336">
        <f>G28-H28</f>
        <v>-283</v>
      </c>
      <c r="J28" s="336">
        <f>$F28*I28</f>
        <v>283000</v>
      </c>
      <c r="K28" s="336">
        <f>J28/1000000</f>
        <v>0.283</v>
      </c>
      <c r="L28" s="335">
        <v>902651</v>
      </c>
      <c r="M28" s="336">
        <v>902651</v>
      </c>
      <c r="N28" s="336">
        <f>L28-M28</f>
        <v>0</v>
      </c>
      <c r="O28" s="336">
        <f>$F28*N28</f>
        <v>0</v>
      </c>
      <c r="P28" s="336">
        <f>O28/1000000</f>
        <v>0</v>
      </c>
      <c r="Q28" s="491"/>
    </row>
    <row r="29" spans="1:17" ht="17.25" customHeight="1">
      <c r="A29" s="263"/>
      <c r="B29" s="308" t="s">
        <v>449</v>
      </c>
      <c r="C29" s="307"/>
      <c r="D29" s="123"/>
      <c r="E29" s="95"/>
      <c r="F29" s="314"/>
      <c r="G29" s="335"/>
      <c r="H29" s="336"/>
      <c r="I29" s="336"/>
      <c r="J29" s="336"/>
      <c r="K29" s="336"/>
      <c r="L29" s="335"/>
      <c r="M29" s="336"/>
      <c r="N29" s="336"/>
      <c r="O29" s="336"/>
      <c r="P29" s="336"/>
      <c r="Q29" s="491"/>
    </row>
    <row r="30" spans="1:17" ht="17.25" customHeight="1">
      <c r="A30" s="263">
        <v>19</v>
      </c>
      <c r="B30" s="749" t="s">
        <v>15</v>
      </c>
      <c r="C30" s="307">
        <v>5128451</v>
      </c>
      <c r="D30" s="123" t="s">
        <v>12</v>
      </c>
      <c r="E30" s="95" t="s">
        <v>346</v>
      </c>
      <c r="F30" s="314">
        <v>-1000</v>
      </c>
      <c r="G30" s="735">
        <v>0</v>
      </c>
      <c r="H30" s="736">
        <v>0</v>
      </c>
      <c r="I30" s="753">
        <f>G30-H30</f>
        <v>0</v>
      </c>
      <c r="J30" s="753">
        <f>$F30*I30</f>
        <v>0</v>
      </c>
      <c r="K30" s="753">
        <f>J30/1000000</f>
        <v>0</v>
      </c>
      <c r="L30" s="735">
        <v>0</v>
      </c>
      <c r="M30" s="736">
        <v>0</v>
      </c>
      <c r="N30" s="753">
        <f>L30-M30</f>
        <v>0</v>
      </c>
      <c r="O30" s="753">
        <f>$F30*N30</f>
        <v>0</v>
      </c>
      <c r="P30" s="753">
        <f>O30/1000000</f>
        <v>0</v>
      </c>
      <c r="Q30" s="853"/>
    </row>
    <row r="31" spans="1:17" ht="17.25" customHeight="1">
      <c r="A31" s="263">
        <v>20</v>
      </c>
      <c r="B31" s="749" t="s">
        <v>16</v>
      </c>
      <c r="C31" s="307">
        <v>5128459</v>
      </c>
      <c r="D31" s="123" t="s">
        <v>12</v>
      </c>
      <c r="E31" s="95" t="s">
        <v>346</v>
      </c>
      <c r="F31" s="314">
        <v>-1000</v>
      </c>
      <c r="G31" s="735">
        <v>0</v>
      </c>
      <c r="H31" s="736">
        <v>0</v>
      </c>
      <c r="I31" s="753">
        <f>G31-H31</f>
        <v>0</v>
      </c>
      <c r="J31" s="753">
        <f>$F31*I31</f>
        <v>0</v>
      </c>
      <c r="K31" s="753">
        <f>J31/1000000</f>
        <v>0</v>
      </c>
      <c r="L31" s="735">
        <v>0</v>
      </c>
      <c r="M31" s="736">
        <v>0</v>
      </c>
      <c r="N31" s="753">
        <f>L31-M31</f>
        <v>0</v>
      </c>
      <c r="O31" s="753">
        <f>$F31*N31</f>
        <v>0</v>
      </c>
      <c r="P31" s="753">
        <f>O31/1000000</f>
        <v>0</v>
      </c>
      <c r="Q31" s="853"/>
    </row>
    <row r="32" spans="1:17" ht="17.25" customHeight="1">
      <c r="A32" s="263"/>
      <c r="B32" s="277" t="s">
        <v>167</v>
      </c>
      <c r="C32" s="307"/>
      <c r="D32" s="83"/>
      <c r="E32" s="83"/>
      <c r="F32" s="314"/>
      <c r="G32" s="418"/>
      <c r="H32" s="421"/>
      <c r="I32" s="316"/>
      <c r="J32" s="316"/>
      <c r="K32" s="316"/>
      <c r="L32" s="318"/>
      <c r="M32" s="316"/>
      <c r="N32" s="316"/>
      <c r="O32" s="316"/>
      <c r="P32" s="316"/>
      <c r="Q32" s="473"/>
    </row>
    <row r="33" spans="1:17" ht="18.75" customHeight="1">
      <c r="A33" s="263">
        <v>21</v>
      </c>
      <c r="B33" s="306" t="s">
        <v>15</v>
      </c>
      <c r="C33" s="307">
        <v>5295151</v>
      </c>
      <c r="D33" s="123" t="s">
        <v>12</v>
      </c>
      <c r="E33" s="95" t="s">
        <v>346</v>
      </c>
      <c r="F33" s="314">
        <v>-1000</v>
      </c>
      <c r="G33" s="335">
        <v>3098</v>
      </c>
      <c r="H33" s="336">
        <v>2849</v>
      </c>
      <c r="I33" s="316">
        <f>G33-H33</f>
        <v>249</v>
      </c>
      <c r="J33" s="316">
        <f>$F33*I33</f>
        <v>-249000</v>
      </c>
      <c r="K33" s="316">
        <f>J33/1000000</f>
        <v>-0.249</v>
      </c>
      <c r="L33" s="335">
        <v>982785</v>
      </c>
      <c r="M33" s="336">
        <v>982883</v>
      </c>
      <c r="N33" s="316">
        <f>L33-M33</f>
        <v>-98</v>
      </c>
      <c r="O33" s="316">
        <f>$F33*N33</f>
        <v>98000</v>
      </c>
      <c r="P33" s="316">
        <f>O33/1000000</f>
        <v>0.098</v>
      </c>
      <c r="Q33" s="486"/>
    </row>
    <row r="34" spans="1:17" ht="17.25" customHeight="1">
      <c r="A34" s="263">
        <v>22</v>
      </c>
      <c r="B34" s="306" t="s">
        <v>16</v>
      </c>
      <c r="C34" s="307">
        <v>4864970</v>
      </c>
      <c r="D34" s="123" t="s">
        <v>12</v>
      </c>
      <c r="E34" s="95" t="s">
        <v>346</v>
      </c>
      <c r="F34" s="314">
        <v>-1000</v>
      </c>
      <c r="G34" s="335">
        <v>996756</v>
      </c>
      <c r="H34" s="336">
        <v>996793</v>
      </c>
      <c r="I34" s="316">
        <f>G34-H34</f>
        <v>-37</v>
      </c>
      <c r="J34" s="316">
        <f>$F34*I34</f>
        <v>37000</v>
      </c>
      <c r="K34" s="316">
        <f>J34/1000000</f>
        <v>0.037</v>
      </c>
      <c r="L34" s="335">
        <v>983472</v>
      </c>
      <c r="M34" s="336">
        <v>983536</v>
      </c>
      <c r="N34" s="316">
        <f>L34-M34</f>
        <v>-64</v>
      </c>
      <c r="O34" s="316">
        <f>$F34*N34</f>
        <v>64000</v>
      </c>
      <c r="P34" s="316">
        <f>O34/1000000</f>
        <v>0.064</v>
      </c>
      <c r="Q34" s="473"/>
    </row>
    <row r="35" spans="1:17" ht="15.75" customHeight="1">
      <c r="A35" s="263">
        <v>23</v>
      </c>
      <c r="B35" s="306" t="s">
        <v>17</v>
      </c>
      <c r="C35" s="307">
        <v>5295147</v>
      </c>
      <c r="D35" s="123" t="s">
        <v>12</v>
      </c>
      <c r="E35" s="95" t="s">
        <v>346</v>
      </c>
      <c r="F35" s="314">
        <v>-1000</v>
      </c>
      <c r="G35" s="335">
        <v>997119</v>
      </c>
      <c r="H35" s="336">
        <v>997025</v>
      </c>
      <c r="I35" s="316">
        <f>G35-H35</f>
        <v>94</v>
      </c>
      <c r="J35" s="316">
        <f>$F35*I35</f>
        <v>-94000</v>
      </c>
      <c r="K35" s="316">
        <f>J35/1000000</f>
        <v>-0.094</v>
      </c>
      <c r="L35" s="335">
        <v>990212</v>
      </c>
      <c r="M35" s="336">
        <v>990500</v>
      </c>
      <c r="N35" s="316">
        <f>L35-M35</f>
        <v>-288</v>
      </c>
      <c r="O35" s="316">
        <f>$F35*N35</f>
        <v>288000</v>
      </c>
      <c r="P35" s="316">
        <f>O35/1000000</f>
        <v>0.288</v>
      </c>
      <c r="Q35" s="473"/>
    </row>
    <row r="36" spans="1:17" ht="15.75" customHeight="1">
      <c r="A36" s="263">
        <v>24</v>
      </c>
      <c r="B36" s="279" t="s">
        <v>165</v>
      </c>
      <c r="C36" s="307">
        <v>4865012</v>
      </c>
      <c r="D36" s="83" t="s">
        <v>12</v>
      </c>
      <c r="E36" s="95" t="s">
        <v>346</v>
      </c>
      <c r="F36" s="314">
        <v>-1000</v>
      </c>
      <c r="G36" s="335">
        <v>52958</v>
      </c>
      <c r="H36" s="336">
        <v>52995</v>
      </c>
      <c r="I36" s="316">
        <f>G36-H36</f>
        <v>-37</v>
      </c>
      <c r="J36" s="316">
        <f>$F36*I36</f>
        <v>37000</v>
      </c>
      <c r="K36" s="316">
        <f>J36/1000000</f>
        <v>0.037</v>
      </c>
      <c r="L36" s="335">
        <v>28936</v>
      </c>
      <c r="M36" s="336">
        <v>28417</v>
      </c>
      <c r="N36" s="316">
        <f>L36-M36</f>
        <v>519</v>
      </c>
      <c r="O36" s="316">
        <f>$F36*N36</f>
        <v>-519000</v>
      </c>
      <c r="P36" s="316">
        <f>O36/1000000</f>
        <v>-0.519</v>
      </c>
      <c r="Q36" s="879" t="s">
        <v>478</v>
      </c>
    </row>
    <row r="37" spans="1:17" ht="15.75" customHeight="1">
      <c r="A37" s="263"/>
      <c r="B37" s="279"/>
      <c r="C37" s="307">
        <v>4865001</v>
      </c>
      <c r="D37" s="83" t="s">
        <v>12</v>
      </c>
      <c r="E37" s="95" t="s">
        <v>346</v>
      </c>
      <c r="F37" s="314">
        <v>-1000</v>
      </c>
      <c r="G37" s="335">
        <v>999999</v>
      </c>
      <c r="H37" s="336">
        <v>1000000</v>
      </c>
      <c r="I37" s="316">
        <f>G37-H37</f>
        <v>-1</v>
      </c>
      <c r="J37" s="316">
        <f>$F37*I37</f>
        <v>1000</v>
      </c>
      <c r="K37" s="316">
        <f>J37/1000000</f>
        <v>0.001</v>
      </c>
      <c r="L37" s="335">
        <v>999968</v>
      </c>
      <c r="M37" s="336">
        <v>1000000</v>
      </c>
      <c r="N37" s="316">
        <f>L37-M37</f>
        <v>-32</v>
      </c>
      <c r="O37" s="316">
        <f>$F37*N37</f>
        <v>32000</v>
      </c>
      <c r="P37" s="316">
        <f>O37/1000000</f>
        <v>0.032</v>
      </c>
      <c r="Q37" s="879" t="s">
        <v>477</v>
      </c>
    </row>
    <row r="38" spans="1:17" ht="17.25" customHeight="1">
      <c r="A38" s="263"/>
      <c r="B38" s="308" t="s">
        <v>168</v>
      </c>
      <c r="C38" s="307"/>
      <c r="D38" s="123"/>
      <c r="E38" s="123"/>
      <c r="F38" s="314"/>
      <c r="G38" s="418"/>
      <c r="H38" s="421"/>
      <c r="I38" s="316"/>
      <c r="J38" s="316"/>
      <c r="K38" s="316"/>
      <c r="L38" s="318"/>
      <c r="M38" s="316"/>
      <c r="N38" s="316"/>
      <c r="O38" s="316"/>
      <c r="P38" s="316"/>
      <c r="Q38" s="473"/>
    </row>
    <row r="39" spans="1:17" ht="19.5" customHeight="1">
      <c r="A39" s="263"/>
      <c r="B39" s="308" t="s">
        <v>39</v>
      </c>
      <c r="C39" s="307"/>
      <c r="D39" s="123"/>
      <c r="E39" s="123"/>
      <c r="F39" s="314"/>
      <c r="G39" s="418"/>
      <c r="H39" s="421"/>
      <c r="I39" s="316"/>
      <c r="J39" s="316"/>
      <c r="K39" s="316"/>
      <c r="L39" s="318"/>
      <c r="M39" s="316"/>
      <c r="N39" s="316"/>
      <c r="O39" s="316"/>
      <c r="P39" s="316"/>
      <c r="Q39" s="473"/>
    </row>
    <row r="40" spans="1:17" s="739" customFormat="1" ht="22.5" customHeight="1">
      <c r="A40" s="748">
        <v>25</v>
      </c>
      <c r="B40" s="749" t="s">
        <v>169</v>
      </c>
      <c r="C40" s="744">
        <v>5128435</v>
      </c>
      <c r="D40" s="750" t="s">
        <v>12</v>
      </c>
      <c r="E40" s="751" t="s">
        <v>346</v>
      </c>
      <c r="F40" s="752">
        <v>800</v>
      </c>
      <c r="G40" s="735">
        <v>10</v>
      </c>
      <c r="H40" s="736">
        <v>12</v>
      </c>
      <c r="I40" s="753">
        <f>G40-H40</f>
        <v>-2</v>
      </c>
      <c r="J40" s="753">
        <f>$F40*I40</f>
        <v>-1600</v>
      </c>
      <c r="K40" s="753">
        <f>J40/1000000</f>
        <v>-0.0016</v>
      </c>
      <c r="L40" s="735">
        <v>1854</v>
      </c>
      <c r="M40" s="336">
        <v>1803</v>
      </c>
      <c r="N40" s="753">
        <f>L40-M40</f>
        <v>51</v>
      </c>
      <c r="O40" s="753">
        <f>$F40*N40</f>
        <v>40800</v>
      </c>
      <c r="P40" s="753">
        <f>O40/1000000</f>
        <v>0.0408</v>
      </c>
      <c r="Q40" s="760"/>
    </row>
    <row r="41" spans="1:17" ht="18.75" customHeight="1">
      <c r="A41" s="263"/>
      <c r="B41" s="277" t="s">
        <v>170</v>
      </c>
      <c r="C41" s="307"/>
      <c r="D41" s="83"/>
      <c r="E41" s="83"/>
      <c r="F41" s="314"/>
      <c r="G41" s="418"/>
      <c r="H41" s="421"/>
      <c r="I41" s="316"/>
      <c r="J41" s="316"/>
      <c r="K41" s="316"/>
      <c r="L41" s="318"/>
      <c r="M41" s="316"/>
      <c r="N41" s="316"/>
      <c r="O41" s="316"/>
      <c r="P41" s="316"/>
      <c r="Q41" s="473"/>
    </row>
    <row r="42" spans="1:17" ht="22.5" customHeight="1">
      <c r="A42" s="263">
        <v>26</v>
      </c>
      <c r="B42" s="279" t="s">
        <v>15</v>
      </c>
      <c r="C42" s="307">
        <v>5269210</v>
      </c>
      <c r="D42" s="83" t="s">
        <v>12</v>
      </c>
      <c r="E42" s="95" t="s">
        <v>346</v>
      </c>
      <c r="F42" s="314">
        <v>-1000</v>
      </c>
      <c r="G42" s="335">
        <v>978846</v>
      </c>
      <c r="H42" s="336">
        <v>978846</v>
      </c>
      <c r="I42" s="316">
        <f>G42-H42</f>
        <v>0</v>
      </c>
      <c r="J42" s="316">
        <f>$F42*I42</f>
        <v>0</v>
      </c>
      <c r="K42" s="316">
        <f>J42/1000000</f>
        <v>0</v>
      </c>
      <c r="L42" s="335">
        <v>978303</v>
      </c>
      <c r="M42" s="336">
        <v>978303</v>
      </c>
      <c r="N42" s="316">
        <f>L42-M42</f>
        <v>0</v>
      </c>
      <c r="O42" s="316">
        <f>$F42*N42</f>
        <v>0</v>
      </c>
      <c r="P42" s="316">
        <f>O42/1000000</f>
        <v>0</v>
      </c>
      <c r="Q42" s="473"/>
    </row>
    <row r="43" spans="1:17" s="739" customFormat="1" ht="22.5" customHeight="1">
      <c r="A43" s="748">
        <v>27</v>
      </c>
      <c r="B43" s="749" t="s">
        <v>16</v>
      </c>
      <c r="C43" s="744">
        <v>5269211</v>
      </c>
      <c r="D43" s="750" t="s">
        <v>12</v>
      </c>
      <c r="E43" s="751" t="s">
        <v>346</v>
      </c>
      <c r="F43" s="752">
        <v>-1000</v>
      </c>
      <c r="G43" s="735">
        <v>991515</v>
      </c>
      <c r="H43" s="736">
        <v>991515</v>
      </c>
      <c r="I43" s="753">
        <f>G43-H43</f>
        <v>0</v>
      </c>
      <c r="J43" s="753">
        <f>$F43*I43</f>
        <v>0</v>
      </c>
      <c r="K43" s="753">
        <f>J43/1000000</f>
        <v>0</v>
      </c>
      <c r="L43" s="735">
        <v>985938</v>
      </c>
      <c r="M43" s="336">
        <v>985938</v>
      </c>
      <c r="N43" s="753">
        <f>L43-M43</f>
        <v>0</v>
      </c>
      <c r="O43" s="753">
        <f>$F43*N43</f>
        <v>0</v>
      </c>
      <c r="P43" s="753">
        <f>O43/1000000</f>
        <v>0</v>
      </c>
      <c r="Q43" s="754"/>
    </row>
    <row r="44" spans="1:17" s="739" customFormat="1" ht="22.5" customHeight="1">
      <c r="A44" s="748">
        <v>28</v>
      </c>
      <c r="B44" s="749" t="s">
        <v>17</v>
      </c>
      <c r="C44" s="744">
        <v>5269209</v>
      </c>
      <c r="D44" s="750" t="s">
        <v>12</v>
      </c>
      <c r="E44" s="751" t="s">
        <v>346</v>
      </c>
      <c r="F44" s="752">
        <v>-1000</v>
      </c>
      <c r="G44" s="735">
        <v>980767</v>
      </c>
      <c r="H44" s="736">
        <v>980380</v>
      </c>
      <c r="I44" s="753">
        <f>G44-H44</f>
        <v>387</v>
      </c>
      <c r="J44" s="753">
        <f>$F44*I44</f>
        <v>-387000</v>
      </c>
      <c r="K44" s="753">
        <f>J44/1000000</f>
        <v>-0.387</v>
      </c>
      <c r="L44" s="735">
        <v>999323</v>
      </c>
      <c r="M44" s="336">
        <v>999323</v>
      </c>
      <c r="N44" s="753">
        <f>L44-M44</f>
        <v>0</v>
      </c>
      <c r="O44" s="753">
        <f>$F44*N44</f>
        <v>0</v>
      </c>
      <c r="P44" s="753">
        <f>O44/1000000</f>
        <v>0</v>
      </c>
      <c r="Q44" s="754"/>
    </row>
    <row r="45" spans="1:17" ht="18.75" customHeight="1">
      <c r="A45" s="263"/>
      <c r="B45" s="308" t="s">
        <v>171</v>
      </c>
      <c r="C45" s="307"/>
      <c r="D45" s="123"/>
      <c r="E45" s="123"/>
      <c r="F45" s="312"/>
      <c r="G45" s="418"/>
      <c r="H45" s="421"/>
      <c r="I45" s="316"/>
      <c r="J45" s="316"/>
      <c r="K45" s="316"/>
      <c r="L45" s="318"/>
      <c r="M45" s="316"/>
      <c r="N45" s="316"/>
      <c r="O45" s="316"/>
      <c r="P45" s="316"/>
      <c r="Q45" s="473"/>
    </row>
    <row r="46" spans="1:17" ht="22.5" customHeight="1">
      <c r="A46" s="263">
        <v>29</v>
      </c>
      <c r="B46" s="306" t="s">
        <v>425</v>
      </c>
      <c r="C46" s="307">
        <v>4865010</v>
      </c>
      <c r="D46" s="123" t="s">
        <v>12</v>
      </c>
      <c r="E46" s="95" t="s">
        <v>346</v>
      </c>
      <c r="F46" s="314">
        <v>-1000</v>
      </c>
      <c r="G46" s="335">
        <v>996358</v>
      </c>
      <c r="H46" s="336">
        <v>996246</v>
      </c>
      <c r="I46" s="316">
        <f>G46-H46</f>
        <v>112</v>
      </c>
      <c r="J46" s="316">
        <f>$F46*I46</f>
        <v>-112000</v>
      </c>
      <c r="K46" s="316">
        <f>J46/1000000</f>
        <v>-0.112</v>
      </c>
      <c r="L46" s="335">
        <v>988447</v>
      </c>
      <c r="M46" s="336">
        <v>988628</v>
      </c>
      <c r="N46" s="316">
        <f>L46-M46</f>
        <v>-181</v>
      </c>
      <c r="O46" s="316">
        <f>$F46*N46</f>
        <v>181000</v>
      </c>
      <c r="P46" s="316">
        <f>O46/1000000</f>
        <v>0.181</v>
      </c>
      <c r="Q46" s="473"/>
    </row>
    <row r="47" spans="1:17" ht="22.5" customHeight="1">
      <c r="A47" s="263">
        <v>30</v>
      </c>
      <c r="B47" s="306" t="s">
        <v>426</v>
      </c>
      <c r="C47" s="307">
        <v>4864965</v>
      </c>
      <c r="D47" s="123" t="s">
        <v>12</v>
      </c>
      <c r="E47" s="95" t="s">
        <v>346</v>
      </c>
      <c r="F47" s="314">
        <v>-1000</v>
      </c>
      <c r="G47" s="335">
        <v>994181</v>
      </c>
      <c r="H47" s="336">
        <v>993673</v>
      </c>
      <c r="I47" s="316">
        <f>G47-H47</f>
        <v>508</v>
      </c>
      <c r="J47" s="316">
        <f>$F47*I47</f>
        <v>-508000</v>
      </c>
      <c r="K47" s="316">
        <f>J47/1000000</f>
        <v>-0.508</v>
      </c>
      <c r="L47" s="335">
        <v>928117</v>
      </c>
      <c r="M47" s="336">
        <v>928117</v>
      </c>
      <c r="N47" s="316">
        <f>L47-M47</f>
        <v>0</v>
      </c>
      <c r="O47" s="316">
        <f>$F47*N47</f>
        <v>0</v>
      </c>
      <c r="P47" s="316">
        <f>O47/1000000</f>
        <v>0</v>
      </c>
      <c r="Q47" s="473"/>
    </row>
    <row r="48" spans="1:17" ht="22.5" customHeight="1">
      <c r="A48" s="263">
        <v>31</v>
      </c>
      <c r="B48" s="279" t="s">
        <v>427</v>
      </c>
      <c r="C48" s="307">
        <v>4864933</v>
      </c>
      <c r="D48" s="83" t="s">
        <v>12</v>
      </c>
      <c r="E48" s="95" t="s">
        <v>346</v>
      </c>
      <c r="F48" s="314">
        <v>-1000</v>
      </c>
      <c r="G48" s="335">
        <v>7973</v>
      </c>
      <c r="H48" s="336">
        <v>7634</v>
      </c>
      <c r="I48" s="316">
        <f>G48-H48</f>
        <v>339</v>
      </c>
      <c r="J48" s="316">
        <f>$F48*I48</f>
        <v>-339000</v>
      </c>
      <c r="K48" s="316">
        <f>J48/1000000</f>
        <v>-0.339</v>
      </c>
      <c r="L48" s="335">
        <v>33391</v>
      </c>
      <c r="M48" s="336">
        <v>33391</v>
      </c>
      <c r="N48" s="316">
        <f>L48-M48</f>
        <v>0</v>
      </c>
      <c r="O48" s="316">
        <f>$F48*N48</f>
        <v>0</v>
      </c>
      <c r="P48" s="316">
        <f>O48/1000000</f>
        <v>0</v>
      </c>
      <c r="Q48" s="473"/>
    </row>
    <row r="49" spans="1:17" ht="22.5" customHeight="1">
      <c r="A49" s="263">
        <v>32</v>
      </c>
      <c r="B49" s="306" t="s">
        <v>428</v>
      </c>
      <c r="C49" s="307">
        <v>4864904</v>
      </c>
      <c r="D49" s="123" t="s">
        <v>12</v>
      </c>
      <c r="E49" s="95" t="s">
        <v>346</v>
      </c>
      <c r="F49" s="314">
        <v>-1000</v>
      </c>
      <c r="G49" s="335">
        <v>997841</v>
      </c>
      <c r="H49" s="272">
        <v>997712</v>
      </c>
      <c r="I49" s="316">
        <f>G49-H49</f>
        <v>129</v>
      </c>
      <c r="J49" s="316">
        <f>$F49*I49</f>
        <v>-129000</v>
      </c>
      <c r="K49" s="316">
        <f>J49/1000000</f>
        <v>-0.129</v>
      </c>
      <c r="L49" s="335">
        <v>996139</v>
      </c>
      <c r="M49" s="336">
        <v>996139</v>
      </c>
      <c r="N49" s="316">
        <f>L49-M49</f>
        <v>0</v>
      </c>
      <c r="O49" s="316">
        <f>$F49*N49</f>
        <v>0</v>
      </c>
      <c r="P49" s="316">
        <f>O49/1000000</f>
        <v>0</v>
      </c>
      <c r="Q49" s="473"/>
    </row>
    <row r="50" spans="1:17" ht="22.5" customHeight="1">
      <c r="A50" s="263">
        <v>33</v>
      </c>
      <c r="B50" s="306" t="s">
        <v>429</v>
      </c>
      <c r="C50" s="307">
        <v>4864942</v>
      </c>
      <c r="D50" s="123" t="s">
        <v>12</v>
      </c>
      <c r="E50" s="95" t="s">
        <v>346</v>
      </c>
      <c r="F50" s="316">
        <v>-1000</v>
      </c>
      <c r="G50" s="335">
        <v>999733</v>
      </c>
      <c r="H50" s="736">
        <v>999694</v>
      </c>
      <c r="I50" s="316">
        <f>G50-H50</f>
        <v>39</v>
      </c>
      <c r="J50" s="316">
        <f>$F50*I50</f>
        <v>-39000</v>
      </c>
      <c r="K50" s="316">
        <f>J50/1000000</f>
        <v>-0.039</v>
      </c>
      <c r="L50" s="335">
        <v>999709</v>
      </c>
      <c r="M50" s="336">
        <v>999709</v>
      </c>
      <c r="N50" s="316">
        <f>L50-M50</f>
        <v>0</v>
      </c>
      <c r="O50" s="316">
        <f>$F50*N50</f>
        <v>0</v>
      </c>
      <c r="P50" s="316">
        <f>O50/1000000</f>
        <v>0</v>
      </c>
      <c r="Q50" s="473"/>
    </row>
    <row r="51" spans="1:17" ht="18" customHeight="1" thickBot="1">
      <c r="A51" s="394" t="s">
        <v>335</v>
      </c>
      <c r="B51" s="309"/>
      <c r="C51" s="310"/>
      <c r="D51" s="255"/>
      <c r="E51" s="256"/>
      <c r="F51" s="314"/>
      <c r="G51" s="419"/>
      <c r="H51" s="420"/>
      <c r="I51" s="320"/>
      <c r="J51" s="320"/>
      <c r="K51" s="320"/>
      <c r="L51" s="320"/>
      <c r="M51" s="320"/>
      <c r="N51" s="320"/>
      <c r="O51" s="320"/>
      <c r="P51" s="608" t="str">
        <f>NDPL!$Q$1</f>
        <v>MARCH-2018</v>
      </c>
      <c r="Q51" s="608"/>
    </row>
    <row r="52" spans="1:17" s="685" customFormat="1" ht="19.5" customHeight="1" thickTop="1">
      <c r="A52" s="353"/>
      <c r="B52" s="357" t="s">
        <v>172</v>
      </c>
      <c r="C52" s="359"/>
      <c r="D52" s="343"/>
      <c r="E52" s="343"/>
      <c r="F52" s="885"/>
      <c r="G52" s="886"/>
      <c r="H52" s="343"/>
      <c r="I52" s="343"/>
      <c r="J52" s="343"/>
      <c r="K52" s="343"/>
      <c r="L52" s="355"/>
      <c r="M52" s="343"/>
      <c r="N52" s="343"/>
      <c r="O52" s="343"/>
      <c r="P52" s="343"/>
      <c r="Q52" s="486"/>
    </row>
    <row r="53" spans="1:17" s="888" customFormat="1" ht="15" customHeight="1">
      <c r="A53" s="857">
        <v>34</v>
      </c>
      <c r="B53" s="854" t="s">
        <v>15</v>
      </c>
      <c r="C53" s="834">
        <v>4864962</v>
      </c>
      <c r="D53" s="733" t="s">
        <v>12</v>
      </c>
      <c r="E53" s="734" t="s">
        <v>346</v>
      </c>
      <c r="F53" s="887">
        <v>-1000</v>
      </c>
      <c r="G53" s="857">
        <v>7046</v>
      </c>
      <c r="H53" s="877">
        <v>7061</v>
      </c>
      <c r="I53" s="877">
        <f>G53-H53</f>
        <v>-15</v>
      </c>
      <c r="J53" s="877">
        <f>$F53*I53</f>
        <v>15000</v>
      </c>
      <c r="K53" s="877">
        <f>J53/1000000</f>
        <v>0.015</v>
      </c>
      <c r="L53" s="857">
        <v>999943</v>
      </c>
      <c r="M53" s="877">
        <v>999943</v>
      </c>
      <c r="N53" s="877">
        <f>L53-M53</f>
        <v>0</v>
      </c>
      <c r="O53" s="877">
        <f>$F53*N53</f>
        <v>0</v>
      </c>
      <c r="P53" s="877">
        <f>O53/1000000</f>
        <v>0</v>
      </c>
      <c r="Q53" s="788"/>
    </row>
    <row r="54" spans="1:17" s="888" customFormat="1" ht="15" customHeight="1">
      <c r="A54" s="857">
        <v>35</v>
      </c>
      <c r="B54" s="854" t="s">
        <v>16</v>
      </c>
      <c r="C54" s="834">
        <v>5128455</v>
      </c>
      <c r="D54" s="733" t="s">
        <v>12</v>
      </c>
      <c r="E54" s="734" t="s">
        <v>346</v>
      </c>
      <c r="F54" s="887">
        <v>-500</v>
      </c>
      <c r="G54" s="857">
        <v>10961</v>
      </c>
      <c r="H54" s="877">
        <v>10997</v>
      </c>
      <c r="I54" s="877">
        <f>G54-H54</f>
        <v>-36</v>
      </c>
      <c r="J54" s="877">
        <f>$F54*I54</f>
        <v>18000</v>
      </c>
      <c r="K54" s="877">
        <f>J54/1000000</f>
        <v>0.018</v>
      </c>
      <c r="L54" s="857">
        <v>998246</v>
      </c>
      <c r="M54" s="877">
        <v>998246</v>
      </c>
      <c r="N54" s="877">
        <f>L54-M54</f>
        <v>0</v>
      </c>
      <c r="O54" s="877">
        <f>$F54*N54</f>
        <v>0</v>
      </c>
      <c r="P54" s="877">
        <f>O54/1000000</f>
        <v>0</v>
      </c>
      <c r="Q54" s="788"/>
    </row>
    <row r="55" spans="1:17" s="888" customFormat="1" ht="15" customHeight="1">
      <c r="A55" s="857">
        <v>36</v>
      </c>
      <c r="B55" s="854" t="s">
        <v>17</v>
      </c>
      <c r="C55" s="834">
        <v>4864979</v>
      </c>
      <c r="D55" s="733" t="s">
        <v>12</v>
      </c>
      <c r="E55" s="734" t="s">
        <v>346</v>
      </c>
      <c r="F55" s="887">
        <v>-2000</v>
      </c>
      <c r="G55" s="857">
        <v>50901</v>
      </c>
      <c r="H55" s="877">
        <v>45361</v>
      </c>
      <c r="I55" s="877">
        <f>G55-H55</f>
        <v>5540</v>
      </c>
      <c r="J55" s="877">
        <f>$F55*I55</f>
        <v>-11080000</v>
      </c>
      <c r="K55" s="877">
        <f>J55/1000000</f>
        <v>-11.08</v>
      </c>
      <c r="L55" s="857">
        <v>969570</v>
      </c>
      <c r="M55" s="877">
        <v>969570</v>
      </c>
      <c r="N55" s="877">
        <f>L55-M55</f>
        <v>0</v>
      </c>
      <c r="O55" s="877">
        <f>$F55*N55</f>
        <v>0</v>
      </c>
      <c r="P55" s="877">
        <f>O55/1000000</f>
        <v>0</v>
      </c>
      <c r="Q55" s="889"/>
    </row>
    <row r="56" spans="1:17" s="685" customFormat="1" ht="15" customHeight="1">
      <c r="A56" s="355"/>
      <c r="B56" s="358" t="s">
        <v>173</v>
      </c>
      <c r="C56" s="359"/>
      <c r="D56" s="342"/>
      <c r="E56" s="342"/>
      <c r="F56" s="345"/>
      <c r="G56" s="886"/>
      <c r="H56" s="343"/>
      <c r="I56" s="343"/>
      <c r="J56" s="343"/>
      <c r="K56" s="343"/>
      <c r="L56" s="355"/>
      <c r="M56" s="343"/>
      <c r="N56" s="343"/>
      <c r="O56" s="343"/>
      <c r="P56" s="343"/>
      <c r="Q56" s="486"/>
    </row>
    <row r="57" spans="1:17" s="685" customFormat="1" ht="15" customHeight="1">
      <c r="A57" s="355">
        <v>37</v>
      </c>
      <c r="B57" s="356" t="s">
        <v>15</v>
      </c>
      <c r="C57" s="359">
        <v>4865018</v>
      </c>
      <c r="D57" s="342" t="s">
        <v>12</v>
      </c>
      <c r="E57" s="321" t="s">
        <v>346</v>
      </c>
      <c r="F57" s="345">
        <v>-1000</v>
      </c>
      <c r="G57" s="355">
        <v>2129</v>
      </c>
      <c r="H57" s="343">
        <v>1735</v>
      </c>
      <c r="I57" s="343">
        <f>G57-H57</f>
        <v>394</v>
      </c>
      <c r="J57" s="343">
        <f>$F57*I57</f>
        <v>-394000</v>
      </c>
      <c r="K57" s="343">
        <f>J57/1000000</f>
        <v>-0.394</v>
      </c>
      <c r="L57" s="355">
        <v>999881</v>
      </c>
      <c r="M57" s="343">
        <v>999885</v>
      </c>
      <c r="N57" s="343">
        <f>L57-M57</f>
        <v>-4</v>
      </c>
      <c r="O57" s="343">
        <f>$F57*N57</f>
        <v>4000</v>
      </c>
      <c r="P57" s="343">
        <f>O57/1000000</f>
        <v>0.004</v>
      </c>
      <c r="Q57" s="486"/>
    </row>
    <row r="58" spans="1:17" s="685" customFormat="1" ht="15" customHeight="1">
      <c r="A58" s="355">
        <v>38</v>
      </c>
      <c r="B58" s="356" t="s">
        <v>16</v>
      </c>
      <c r="C58" s="359">
        <v>4864967</v>
      </c>
      <c r="D58" s="342" t="s">
        <v>12</v>
      </c>
      <c r="E58" s="321" t="s">
        <v>346</v>
      </c>
      <c r="F58" s="345">
        <v>-1000</v>
      </c>
      <c r="G58" s="355">
        <v>994406</v>
      </c>
      <c r="H58" s="343">
        <v>994405</v>
      </c>
      <c r="I58" s="343">
        <f>G58-H58</f>
        <v>1</v>
      </c>
      <c r="J58" s="343">
        <f>$F58*I58</f>
        <v>-1000</v>
      </c>
      <c r="K58" s="343">
        <f>J58/1000000</f>
        <v>-0.001</v>
      </c>
      <c r="L58" s="355">
        <v>927385</v>
      </c>
      <c r="M58" s="343">
        <v>927385</v>
      </c>
      <c r="N58" s="343">
        <f>L58-M58</f>
        <v>0</v>
      </c>
      <c r="O58" s="343">
        <f>$F58*N58</f>
        <v>0</v>
      </c>
      <c r="P58" s="343">
        <f>O58/1000000</f>
        <v>0</v>
      </c>
      <c r="Q58" s="486"/>
    </row>
    <row r="59" spans="1:17" s="888" customFormat="1" ht="15" customHeight="1">
      <c r="A59" s="857">
        <v>39</v>
      </c>
      <c r="B59" s="854" t="s">
        <v>17</v>
      </c>
      <c r="C59" s="834">
        <v>5295144</v>
      </c>
      <c r="D59" s="733" t="s">
        <v>12</v>
      </c>
      <c r="E59" s="734" t="s">
        <v>346</v>
      </c>
      <c r="F59" s="887">
        <v>-1000</v>
      </c>
      <c r="G59" s="857">
        <v>1867</v>
      </c>
      <c r="H59" s="877">
        <v>1396</v>
      </c>
      <c r="I59" s="877">
        <f>G59-H59</f>
        <v>471</v>
      </c>
      <c r="J59" s="877">
        <f>$F59*I59</f>
        <v>-471000</v>
      </c>
      <c r="K59" s="877">
        <f>J59/1000000</f>
        <v>-0.471</v>
      </c>
      <c r="L59" s="857">
        <v>999263</v>
      </c>
      <c r="M59" s="877">
        <v>999265</v>
      </c>
      <c r="N59" s="877">
        <f>L59-M59</f>
        <v>-2</v>
      </c>
      <c r="O59" s="877">
        <f>$F59*N59</f>
        <v>2000</v>
      </c>
      <c r="P59" s="877">
        <f>O59/1000000</f>
        <v>0.002</v>
      </c>
      <c r="Q59" s="788"/>
    </row>
    <row r="60" spans="1:17" s="685" customFormat="1" ht="15" customHeight="1">
      <c r="A60" s="355">
        <v>40</v>
      </c>
      <c r="B60" s="356" t="s">
        <v>165</v>
      </c>
      <c r="C60" s="359">
        <v>4864964</v>
      </c>
      <c r="D60" s="342" t="s">
        <v>12</v>
      </c>
      <c r="E60" s="321" t="s">
        <v>346</v>
      </c>
      <c r="F60" s="345">
        <v>-2000</v>
      </c>
      <c r="G60" s="355">
        <v>1681</v>
      </c>
      <c r="H60" s="343">
        <v>1217</v>
      </c>
      <c r="I60" s="343">
        <f>G60-H60</f>
        <v>464</v>
      </c>
      <c r="J60" s="343">
        <f>$F60*I60</f>
        <v>-928000</v>
      </c>
      <c r="K60" s="343">
        <f>J60/1000000</f>
        <v>-0.928</v>
      </c>
      <c r="L60" s="355">
        <v>999117</v>
      </c>
      <c r="M60" s="343">
        <v>999117</v>
      </c>
      <c r="N60" s="343">
        <f>L60-M60</f>
        <v>0</v>
      </c>
      <c r="O60" s="343">
        <f>$F60*N60</f>
        <v>0</v>
      </c>
      <c r="P60" s="343">
        <f>O60/1000000</f>
        <v>0</v>
      </c>
      <c r="Q60" s="486"/>
    </row>
    <row r="61" spans="1:17" s="685" customFormat="1" ht="15" customHeight="1">
      <c r="A61" s="355"/>
      <c r="B61" s="358" t="s">
        <v>119</v>
      </c>
      <c r="C61" s="359"/>
      <c r="D61" s="342"/>
      <c r="E61" s="321"/>
      <c r="F61" s="856"/>
      <c r="G61" s="886"/>
      <c r="H61" s="343"/>
      <c r="I61" s="343"/>
      <c r="J61" s="343"/>
      <c r="K61" s="343"/>
      <c r="L61" s="355"/>
      <c r="M61" s="343"/>
      <c r="N61" s="343"/>
      <c r="O61" s="343"/>
      <c r="P61" s="343"/>
      <c r="Q61" s="486"/>
    </row>
    <row r="62" spans="1:17" s="685" customFormat="1" ht="15" customHeight="1">
      <c r="A62" s="355">
        <v>41</v>
      </c>
      <c r="B62" s="356" t="s">
        <v>368</v>
      </c>
      <c r="C62" s="359">
        <v>4865064</v>
      </c>
      <c r="D62" s="342" t="s">
        <v>12</v>
      </c>
      <c r="E62" s="321" t="s">
        <v>346</v>
      </c>
      <c r="F62" s="856">
        <v>-750</v>
      </c>
      <c r="G62" s="355">
        <v>980033</v>
      </c>
      <c r="H62" s="343">
        <v>979710</v>
      </c>
      <c r="I62" s="343">
        <f>G62-H62</f>
        <v>323</v>
      </c>
      <c r="J62" s="343">
        <f>$F62*I62</f>
        <v>-242250</v>
      </c>
      <c r="K62" s="343">
        <f>J62/1000000</f>
        <v>-0.24225</v>
      </c>
      <c r="L62" s="355">
        <v>963167</v>
      </c>
      <c r="M62" s="343">
        <v>963167</v>
      </c>
      <c r="N62" s="343">
        <f>L62-M62</f>
        <v>0</v>
      </c>
      <c r="O62" s="343">
        <f>$F62*N62</f>
        <v>0</v>
      </c>
      <c r="P62" s="343">
        <f>O62/1000000</f>
        <v>0</v>
      </c>
      <c r="Q62" s="486"/>
    </row>
    <row r="63" spans="1:17" s="685" customFormat="1" ht="15" customHeight="1">
      <c r="A63" s="355"/>
      <c r="B63" s="356"/>
      <c r="C63" s="359">
        <v>5128461</v>
      </c>
      <c r="D63" s="342" t="s">
        <v>12</v>
      </c>
      <c r="E63" s="321" t="s">
        <v>346</v>
      </c>
      <c r="F63" s="856">
        <v>-1000</v>
      </c>
      <c r="G63" s="355">
        <v>108</v>
      </c>
      <c r="H63" s="343">
        <v>0</v>
      </c>
      <c r="I63" s="343">
        <f>G63-H63</f>
        <v>108</v>
      </c>
      <c r="J63" s="343">
        <f>$F63*I63</f>
        <v>-108000</v>
      </c>
      <c r="K63" s="343">
        <f>J63/1000000</f>
        <v>-0.108</v>
      </c>
      <c r="L63" s="355">
        <v>0</v>
      </c>
      <c r="M63" s="343">
        <v>0</v>
      </c>
      <c r="N63" s="343">
        <f>L63-M63</f>
        <v>0</v>
      </c>
      <c r="O63" s="343">
        <f>$F63*N63</f>
        <v>0</v>
      </c>
      <c r="P63" s="343">
        <f>O63/1000000</f>
        <v>0</v>
      </c>
      <c r="Q63" s="486" t="s">
        <v>471</v>
      </c>
    </row>
    <row r="64" spans="1:17" s="888" customFormat="1" ht="15" customHeight="1">
      <c r="A64" s="857">
        <v>42</v>
      </c>
      <c r="B64" s="854" t="s">
        <v>175</v>
      </c>
      <c r="C64" s="834">
        <v>4865003</v>
      </c>
      <c r="D64" s="733" t="s">
        <v>12</v>
      </c>
      <c r="E64" s="734" t="s">
        <v>346</v>
      </c>
      <c r="F64" s="890">
        <v>-2000</v>
      </c>
      <c r="G64" s="857">
        <v>7579</v>
      </c>
      <c r="H64" s="877">
        <v>6308</v>
      </c>
      <c r="I64" s="877">
        <f>G64-H64</f>
        <v>1271</v>
      </c>
      <c r="J64" s="877">
        <f>$F64*I64</f>
        <v>-2542000</v>
      </c>
      <c r="K64" s="877">
        <f>J64/1000000</f>
        <v>-2.542</v>
      </c>
      <c r="L64" s="857">
        <v>999749</v>
      </c>
      <c r="M64" s="877">
        <v>999749</v>
      </c>
      <c r="N64" s="877">
        <f>L64-M64</f>
        <v>0</v>
      </c>
      <c r="O64" s="877">
        <f>$F64*N64</f>
        <v>0</v>
      </c>
      <c r="P64" s="877">
        <f>O64/1000000</f>
        <v>0</v>
      </c>
      <c r="Q64" s="788"/>
    </row>
    <row r="65" spans="1:17" s="888" customFormat="1" ht="15" customHeight="1">
      <c r="A65" s="857"/>
      <c r="B65" s="891" t="s">
        <v>370</v>
      </c>
      <c r="C65" s="834"/>
      <c r="D65" s="733"/>
      <c r="E65" s="734"/>
      <c r="F65" s="890"/>
      <c r="G65" s="892"/>
      <c r="H65" s="877"/>
      <c r="I65" s="877"/>
      <c r="J65" s="877"/>
      <c r="K65" s="877"/>
      <c r="L65" s="857"/>
      <c r="M65" s="877"/>
      <c r="N65" s="877"/>
      <c r="O65" s="877"/>
      <c r="P65" s="877"/>
      <c r="Q65" s="788"/>
    </row>
    <row r="66" spans="1:17" s="888" customFormat="1" ht="15" customHeight="1">
      <c r="A66" s="857">
        <v>43</v>
      </c>
      <c r="B66" s="854" t="s">
        <v>368</v>
      </c>
      <c r="C66" s="834">
        <v>4865024</v>
      </c>
      <c r="D66" s="733" t="s">
        <v>12</v>
      </c>
      <c r="E66" s="734" t="s">
        <v>346</v>
      </c>
      <c r="F66" s="860">
        <v>-2000</v>
      </c>
      <c r="G66" s="857">
        <v>6547</v>
      </c>
      <c r="H66" s="877">
        <v>6531</v>
      </c>
      <c r="I66" s="877">
        <f>G66-H66</f>
        <v>16</v>
      </c>
      <c r="J66" s="877">
        <f>$F66*I66</f>
        <v>-32000</v>
      </c>
      <c r="K66" s="877">
        <f>J66/1000000</f>
        <v>-0.032</v>
      </c>
      <c r="L66" s="857">
        <v>2419</v>
      </c>
      <c r="M66" s="877">
        <v>2419</v>
      </c>
      <c r="N66" s="877">
        <f>L66-M66</f>
        <v>0</v>
      </c>
      <c r="O66" s="877">
        <f>$F66*N66</f>
        <v>0</v>
      </c>
      <c r="P66" s="877">
        <f>O66/1000000</f>
        <v>0</v>
      </c>
      <c r="Q66" s="788"/>
    </row>
    <row r="67" spans="1:17" s="888" customFormat="1" ht="15" customHeight="1">
      <c r="A67" s="857">
        <v>44</v>
      </c>
      <c r="B67" s="854" t="s">
        <v>175</v>
      </c>
      <c r="C67" s="834">
        <v>4864920</v>
      </c>
      <c r="D67" s="733" t="s">
        <v>12</v>
      </c>
      <c r="E67" s="734" t="s">
        <v>346</v>
      </c>
      <c r="F67" s="860">
        <v>-2000</v>
      </c>
      <c r="G67" s="857">
        <v>3339</v>
      </c>
      <c r="H67" s="877">
        <v>3316</v>
      </c>
      <c r="I67" s="877">
        <f>G67-H67</f>
        <v>23</v>
      </c>
      <c r="J67" s="877">
        <f>$F67*I67</f>
        <v>-46000</v>
      </c>
      <c r="K67" s="877">
        <f>J67/1000000</f>
        <v>-0.046</v>
      </c>
      <c r="L67" s="857">
        <v>1380</v>
      </c>
      <c r="M67" s="877">
        <v>1380</v>
      </c>
      <c r="N67" s="877">
        <f>L67-M67</f>
        <v>0</v>
      </c>
      <c r="O67" s="877">
        <f>$F67*N67</f>
        <v>0</v>
      </c>
      <c r="P67" s="877">
        <f>O67/1000000</f>
        <v>0</v>
      </c>
      <c r="Q67" s="788"/>
    </row>
    <row r="68" spans="1:17" s="888" customFormat="1" ht="15" customHeight="1">
      <c r="A68" s="857"/>
      <c r="B68" s="891" t="s">
        <v>376</v>
      </c>
      <c r="C68" s="834"/>
      <c r="D68" s="733"/>
      <c r="E68" s="734"/>
      <c r="F68" s="860"/>
      <c r="G68" s="857"/>
      <c r="H68" s="877"/>
      <c r="I68" s="877"/>
      <c r="J68" s="877"/>
      <c r="K68" s="877"/>
      <c r="L68" s="857"/>
      <c r="M68" s="877"/>
      <c r="N68" s="877"/>
      <c r="O68" s="877"/>
      <c r="P68" s="877"/>
      <c r="Q68" s="788"/>
    </row>
    <row r="69" spans="1:17" s="888" customFormat="1" ht="15" customHeight="1">
      <c r="A69" s="857">
        <v>45</v>
      </c>
      <c r="B69" s="854" t="s">
        <v>368</v>
      </c>
      <c r="C69" s="834">
        <v>5128414</v>
      </c>
      <c r="D69" s="733" t="s">
        <v>12</v>
      </c>
      <c r="E69" s="734" t="s">
        <v>346</v>
      </c>
      <c r="F69" s="860">
        <v>-1000</v>
      </c>
      <c r="G69" s="857">
        <v>917456</v>
      </c>
      <c r="H69" s="877">
        <v>917460</v>
      </c>
      <c r="I69" s="877">
        <f>G69-H69</f>
        <v>-4</v>
      </c>
      <c r="J69" s="877">
        <f>$F69*I69</f>
        <v>4000</v>
      </c>
      <c r="K69" s="877">
        <f>J69/1000000</f>
        <v>0.004</v>
      </c>
      <c r="L69" s="857">
        <v>981209</v>
      </c>
      <c r="M69" s="877">
        <v>981209</v>
      </c>
      <c r="N69" s="877">
        <f>L69-M69</f>
        <v>0</v>
      </c>
      <c r="O69" s="877">
        <f>$F69*N69</f>
        <v>0</v>
      </c>
      <c r="P69" s="877">
        <f>O69/1000000</f>
        <v>0</v>
      </c>
      <c r="Q69" s="788"/>
    </row>
    <row r="70" spans="1:17" s="888" customFormat="1" ht="15" customHeight="1">
      <c r="A70" s="857">
        <v>46</v>
      </c>
      <c r="B70" s="854" t="s">
        <v>175</v>
      </c>
      <c r="C70" s="834">
        <v>4902504</v>
      </c>
      <c r="D70" s="733" t="s">
        <v>12</v>
      </c>
      <c r="E70" s="734" t="s">
        <v>346</v>
      </c>
      <c r="F70" s="860">
        <v>-1000</v>
      </c>
      <c r="G70" s="857">
        <v>28</v>
      </c>
      <c r="H70" s="877">
        <v>38</v>
      </c>
      <c r="I70" s="877">
        <f>G70-H70</f>
        <v>-10</v>
      </c>
      <c r="J70" s="877">
        <f>$F70*I70</f>
        <v>10000</v>
      </c>
      <c r="K70" s="877">
        <f>J70/1000000</f>
        <v>0.01</v>
      </c>
      <c r="L70" s="857">
        <v>996785</v>
      </c>
      <c r="M70" s="877">
        <v>996785</v>
      </c>
      <c r="N70" s="877">
        <f>L70-M70</f>
        <v>0</v>
      </c>
      <c r="O70" s="877">
        <f>$F70*N70</f>
        <v>0</v>
      </c>
      <c r="P70" s="877">
        <f>O70/1000000</f>
        <v>0</v>
      </c>
      <c r="Q70" s="788"/>
    </row>
    <row r="71" spans="1:17" s="685" customFormat="1" ht="15" customHeight="1">
      <c r="A71" s="355"/>
      <c r="B71" s="358" t="s">
        <v>385</v>
      </c>
      <c r="C71" s="359"/>
      <c r="D71" s="342"/>
      <c r="E71" s="321"/>
      <c r="F71" s="365"/>
      <c r="G71" s="355"/>
      <c r="H71" s="343"/>
      <c r="I71" s="343"/>
      <c r="J71" s="343"/>
      <c r="K71" s="343"/>
      <c r="L71" s="355"/>
      <c r="M71" s="343"/>
      <c r="N71" s="343"/>
      <c r="O71" s="343"/>
      <c r="P71" s="343"/>
      <c r="Q71" s="486"/>
    </row>
    <row r="72" spans="1:17" s="888" customFormat="1" ht="11.25" customHeight="1">
      <c r="A72" s="857">
        <v>47</v>
      </c>
      <c r="B72" s="854" t="s">
        <v>386</v>
      </c>
      <c r="C72" s="834">
        <v>5100228</v>
      </c>
      <c r="D72" s="733" t="s">
        <v>12</v>
      </c>
      <c r="E72" s="734" t="s">
        <v>346</v>
      </c>
      <c r="F72" s="860">
        <v>800</v>
      </c>
      <c r="G72" s="355">
        <v>993087</v>
      </c>
      <c r="H72" s="877">
        <v>993087</v>
      </c>
      <c r="I72" s="877">
        <f aca="true" t="shared" si="12" ref="I72:I77">G72-H72</f>
        <v>0</v>
      </c>
      <c r="J72" s="877">
        <f aca="true" t="shared" si="13" ref="J72:J77">$F72*I72</f>
        <v>0</v>
      </c>
      <c r="K72" s="877">
        <f aca="true" t="shared" si="14" ref="K72:K77">J72/1000000</f>
        <v>0</v>
      </c>
      <c r="L72" s="355">
        <v>993087</v>
      </c>
      <c r="M72" s="343">
        <v>993087</v>
      </c>
      <c r="N72" s="877">
        <f aca="true" t="shared" si="15" ref="N72:N77">L72-M72</f>
        <v>0</v>
      </c>
      <c r="O72" s="877">
        <f aca="true" t="shared" si="16" ref="O72:O77">$F72*N72</f>
        <v>0</v>
      </c>
      <c r="P72" s="877">
        <f aca="true" t="shared" si="17" ref="P72:P77">O72/1000000</f>
        <v>0</v>
      </c>
      <c r="Q72" s="788"/>
    </row>
    <row r="73" spans="1:17" s="888" customFormat="1" ht="11.25" customHeight="1">
      <c r="A73" s="857">
        <v>48</v>
      </c>
      <c r="B73" s="854" t="s">
        <v>387</v>
      </c>
      <c r="C73" s="834">
        <v>4865026</v>
      </c>
      <c r="D73" s="733" t="s">
        <v>12</v>
      </c>
      <c r="E73" s="734" t="s">
        <v>346</v>
      </c>
      <c r="F73" s="860">
        <v>800</v>
      </c>
      <c r="G73" s="857">
        <v>997096</v>
      </c>
      <c r="H73" s="877">
        <v>997437</v>
      </c>
      <c r="I73" s="877">
        <f t="shared" si="12"/>
        <v>-341</v>
      </c>
      <c r="J73" s="877">
        <f t="shared" si="13"/>
        <v>-272800</v>
      </c>
      <c r="K73" s="877">
        <f t="shared" si="14"/>
        <v>-0.2728</v>
      </c>
      <c r="L73" s="857">
        <v>27</v>
      </c>
      <c r="M73" s="877">
        <v>27</v>
      </c>
      <c r="N73" s="877">
        <f t="shared" si="15"/>
        <v>0</v>
      </c>
      <c r="O73" s="877">
        <f t="shared" si="16"/>
        <v>0</v>
      </c>
      <c r="P73" s="877">
        <f t="shared" si="17"/>
        <v>0</v>
      </c>
      <c r="Q73" s="788"/>
    </row>
    <row r="74" spans="1:17" s="685" customFormat="1" ht="11.25" customHeight="1">
      <c r="A74" s="857">
        <v>49</v>
      </c>
      <c r="B74" s="356" t="s">
        <v>362</v>
      </c>
      <c r="C74" s="359">
        <v>5100233</v>
      </c>
      <c r="D74" s="342" t="s">
        <v>12</v>
      </c>
      <c r="E74" s="321" t="s">
        <v>346</v>
      </c>
      <c r="F74" s="365">
        <v>800</v>
      </c>
      <c r="G74" s="355">
        <v>983181</v>
      </c>
      <c r="H74" s="343">
        <v>983856</v>
      </c>
      <c r="I74" s="343">
        <f t="shared" si="12"/>
        <v>-675</v>
      </c>
      <c r="J74" s="343">
        <f t="shared" si="13"/>
        <v>-540000</v>
      </c>
      <c r="K74" s="343">
        <f t="shared" si="14"/>
        <v>-0.54</v>
      </c>
      <c r="L74" s="355">
        <v>999988</v>
      </c>
      <c r="M74" s="343">
        <v>999988</v>
      </c>
      <c r="N74" s="343">
        <f t="shared" si="15"/>
        <v>0</v>
      </c>
      <c r="O74" s="343">
        <f t="shared" si="16"/>
        <v>0</v>
      </c>
      <c r="P74" s="343">
        <f t="shared" si="17"/>
        <v>0</v>
      </c>
      <c r="Q74" s="486"/>
    </row>
    <row r="75" spans="1:17" s="888" customFormat="1" ht="11.25" customHeight="1">
      <c r="A75" s="857">
        <v>50</v>
      </c>
      <c r="B75" s="854" t="s">
        <v>390</v>
      </c>
      <c r="C75" s="834">
        <v>4864971</v>
      </c>
      <c r="D75" s="733" t="s">
        <v>12</v>
      </c>
      <c r="E75" s="734" t="s">
        <v>346</v>
      </c>
      <c r="F75" s="860">
        <v>-1000</v>
      </c>
      <c r="G75" s="857">
        <v>0</v>
      </c>
      <c r="H75" s="877">
        <v>0</v>
      </c>
      <c r="I75" s="877">
        <f t="shared" si="12"/>
        <v>0</v>
      </c>
      <c r="J75" s="877">
        <f t="shared" si="13"/>
        <v>0</v>
      </c>
      <c r="K75" s="877">
        <f t="shared" si="14"/>
        <v>0</v>
      </c>
      <c r="L75" s="857">
        <v>0</v>
      </c>
      <c r="M75" s="343">
        <v>0</v>
      </c>
      <c r="N75" s="877">
        <f t="shared" si="15"/>
        <v>0</v>
      </c>
      <c r="O75" s="877">
        <f t="shared" si="16"/>
        <v>0</v>
      </c>
      <c r="P75" s="877">
        <f t="shared" si="17"/>
        <v>0</v>
      </c>
      <c r="Q75" s="788"/>
    </row>
    <row r="76" spans="1:17" s="685" customFormat="1" ht="11.25" customHeight="1">
      <c r="A76" s="857">
        <v>51</v>
      </c>
      <c r="B76" s="356" t="s">
        <v>434</v>
      </c>
      <c r="C76" s="359">
        <v>4865049</v>
      </c>
      <c r="D76" s="342" t="s">
        <v>12</v>
      </c>
      <c r="E76" s="321" t="s">
        <v>346</v>
      </c>
      <c r="F76" s="365">
        <v>800</v>
      </c>
      <c r="G76" s="355">
        <v>1489</v>
      </c>
      <c r="H76" s="343">
        <v>1527</v>
      </c>
      <c r="I76" s="343">
        <f t="shared" si="12"/>
        <v>-38</v>
      </c>
      <c r="J76" s="343">
        <f t="shared" si="13"/>
        <v>-30400</v>
      </c>
      <c r="K76" s="343">
        <f t="shared" si="14"/>
        <v>-0.0304</v>
      </c>
      <c r="L76" s="355">
        <v>999795</v>
      </c>
      <c r="M76" s="343">
        <v>999795</v>
      </c>
      <c r="N76" s="343">
        <f t="shared" si="15"/>
        <v>0</v>
      </c>
      <c r="O76" s="343">
        <f t="shared" si="16"/>
        <v>0</v>
      </c>
      <c r="P76" s="343">
        <f t="shared" si="17"/>
        <v>0</v>
      </c>
      <c r="Q76" s="486"/>
    </row>
    <row r="77" spans="1:17" s="685" customFormat="1" ht="11.25" customHeight="1">
      <c r="A77" s="355">
        <v>52</v>
      </c>
      <c r="B77" s="356" t="s">
        <v>435</v>
      </c>
      <c r="C77" s="359">
        <v>5128436</v>
      </c>
      <c r="D77" s="342" t="s">
        <v>12</v>
      </c>
      <c r="E77" s="321" t="s">
        <v>346</v>
      </c>
      <c r="F77" s="365">
        <v>800</v>
      </c>
      <c r="G77" s="355">
        <v>404</v>
      </c>
      <c r="H77" s="343">
        <v>450</v>
      </c>
      <c r="I77" s="343">
        <f t="shared" si="12"/>
        <v>-46</v>
      </c>
      <c r="J77" s="343">
        <f t="shared" si="13"/>
        <v>-36800</v>
      </c>
      <c r="K77" s="343">
        <f t="shared" si="14"/>
        <v>-0.0368</v>
      </c>
      <c r="L77" s="355">
        <v>1</v>
      </c>
      <c r="M77" s="343">
        <v>1</v>
      </c>
      <c r="N77" s="343">
        <f t="shared" si="15"/>
        <v>0</v>
      </c>
      <c r="O77" s="343">
        <f t="shared" si="16"/>
        <v>0</v>
      </c>
      <c r="P77" s="343">
        <f t="shared" si="17"/>
        <v>0</v>
      </c>
      <c r="Q77" s="486"/>
    </row>
    <row r="78" spans="1:17" s="685" customFormat="1" ht="11.25" customHeight="1">
      <c r="A78" s="355"/>
      <c r="B78" s="357" t="s">
        <v>105</v>
      </c>
      <c r="C78" s="359"/>
      <c r="D78" s="343"/>
      <c r="E78" s="343"/>
      <c r="F78" s="856"/>
      <c r="G78" s="886"/>
      <c r="H78" s="343"/>
      <c r="I78" s="343"/>
      <c r="J78" s="343"/>
      <c r="K78" s="343"/>
      <c r="L78" s="355"/>
      <c r="M78" s="343"/>
      <c r="N78" s="343"/>
      <c r="O78" s="343"/>
      <c r="P78" s="343"/>
      <c r="Q78" s="486"/>
    </row>
    <row r="79" spans="1:17" s="685" customFormat="1" ht="11.25" customHeight="1">
      <c r="A79" s="355">
        <v>53</v>
      </c>
      <c r="B79" s="356" t="s">
        <v>116</v>
      </c>
      <c r="C79" s="359">
        <v>4864951</v>
      </c>
      <c r="D79" s="342" t="s">
        <v>12</v>
      </c>
      <c r="E79" s="321" t="s">
        <v>346</v>
      </c>
      <c r="F79" s="345">
        <v>1000</v>
      </c>
      <c r="G79" s="355">
        <v>969569</v>
      </c>
      <c r="H79" s="343">
        <v>970740</v>
      </c>
      <c r="I79" s="343">
        <f>G79-H79</f>
        <v>-1171</v>
      </c>
      <c r="J79" s="343">
        <f>$F79*I79</f>
        <v>-1171000</v>
      </c>
      <c r="K79" s="343">
        <f>J79/1000000</f>
        <v>-1.171</v>
      </c>
      <c r="L79" s="355">
        <v>32283</v>
      </c>
      <c r="M79" s="343">
        <v>32283</v>
      </c>
      <c r="N79" s="343">
        <f>L79-M79</f>
        <v>0</v>
      </c>
      <c r="O79" s="343">
        <f>$F79*N79</f>
        <v>0</v>
      </c>
      <c r="P79" s="343">
        <f>O79/1000000</f>
        <v>0</v>
      </c>
      <c r="Q79" s="486"/>
    </row>
    <row r="80" spans="1:17" s="888" customFormat="1" ht="11.25" customHeight="1">
      <c r="A80" s="857">
        <v>54</v>
      </c>
      <c r="B80" s="854" t="s">
        <v>117</v>
      </c>
      <c r="C80" s="834">
        <v>4865016</v>
      </c>
      <c r="D80" s="733" t="s">
        <v>12</v>
      </c>
      <c r="E80" s="734" t="s">
        <v>346</v>
      </c>
      <c r="F80" s="887">
        <v>2000</v>
      </c>
      <c r="G80" s="857">
        <v>7</v>
      </c>
      <c r="H80" s="877">
        <v>7</v>
      </c>
      <c r="I80" s="877">
        <f>G80-H80</f>
        <v>0</v>
      </c>
      <c r="J80" s="877">
        <f>$F80*I80</f>
        <v>0</v>
      </c>
      <c r="K80" s="877">
        <f>J80/1000000</f>
        <v>0</v>
      </c>
      <c r="L80" s="355">
        <v>999722</v>
      </c>
      <c r="M80" s="343">
        <v>999722</v>
      </c>
      <c r="N80" s="877">
        <f>L80-M80</f>
        <v>0</v>
      </c>
      <c r="O80" s="877">
        <f>$F80*N80</f>
        <v>0</v>
      </c>
      <c r="P80" s="877">
        <f>O80/1000000</f>
        <v>0</v>
      </c>
      <c r="Q80" s="788"/>
    </row>
    <row r="81" spans="1:17" s="685" customFormat="1" ht="11.25" customHeight="1">
      <c r="A81" s="355"/>
      <c r="B81" s="358" t="s">
        <v>174</v>
      </c>
      <c r="C81" s="359"/>
      <c r="D81" s="342"/>
      <c r="E81" s="342"/>
      <c r="F81" s="345"/>
      <c r="G81" s="886"/>
      <c r="H81" s="343"/>
      <c r="I81" s="343"/>
      <c r="J81" s="343"/>
      <c r="K81" s="343"/>
      <c r="L81" s="355"/>
      <c r="M81" s="343"/>
      <c r="N81" s="343"/>
      <c r="O81" s="343"/>
      <c r="P81" s="343"/>
      <c r="Q81" s="486"/>
    </row>
    <row r="82" spans="1:17" s="685" customFormat="1" ht="11.25" customHeight="1">
      <c r="A82" s="355">
        <v>55</v>
      </c>
      <c r="B82" s="356" t="s">
        <v>36</v>
      </c>
      <c r="C82" s="359">
        <v>5128432</v>
      </c>
      <c r="D82" s="342" t="s">
        <v>12</v>
      </c>
      <c r="E82" s="321" t="s">
        <v>346</v>
      </c>
      <c r="F82" s="345">
        <v>-1000</v>
      </c>
      <c r="G82" s="355">
        <v>69160</v>
      </c>
      <c r="H82" s="343">
        <v>64759</v>
      </c>
      <c r="I82" s="343">
        <f>G82-H82</f>
        <v>4401</v>
      </c>
      <c r="J82" s="343">
        <f>$F82*I82</f>
        <v>-4401000</v>
      </c>
      <c r="K82" s="343">
        <f>J82/1000000</f>
        <v>-4.401</v>
      </c>
      <c r="L82" s="355">
        <v>27</v>
      </c>
      <c r="M82" s="343">
        <v>27</v>
      </c>
      <c r="N82" s="343">
        <f>L82-M82</f>
        <v>0</v>
      </c>
      <c r="O82" s="343">
        <f>$F82*N82</f>
        <v>0</v>
      </c>
      <c r="P82" s="343">
        <f>O82/1000000</f>
        <v>0</v>
      </c>
      <c r="Q82" s="486"/>
    </row>
    <row r="83" spans="1:17" s="685" customFormat="1" ht="11.25" customHeight="1">
      <c r="A83" s="355">
        <v>56</v>
      </c>
      <c r="B83" s="356" t="s">
        <v>175</v>
      </c>
      <c r="C83" s="359">
        <v>4865020</v>
      </c>
      <c r="D83" s="342" t="s">
        <v>12</v>
      </c>
      <c r="E83" s="321" t="s">
        <v>346</v>
      </c>
      <c r="F83" s="345">
        <v>-1000</v>
      </c>
      <c r="G83" s="355">
        <v>15931</v>
      </c>
      <c r="H83" s="343">
        <v>15176</v>
      </c>
      <c r="I83" s="343">
        <f>G83-H83</f>
        <v>755</v>
      </c>
      <c r="J83" s="343">
        <f>$F83*I83</f>
        <v>-755000</v>
      </c>
      <c r="K83" s="343">
        <f>J83/1000000</f>
        <v>-0.755</v>
      </c>
      <c r="L83" s="355">
        <v>998472</v>
      </c>
      <c r="M83" s="343">
        <v>998472</v>
      </c>
      <c r="N83" s="343">
        <f>L83-M83</f>
        <v>0</v>
      </c>
      <c r="O83" s="343">
        <f>$F83*N83</f>
        <v>0</v>
      </c>
      <c r="P83" s="343">
        <f>O83/1000000</f>
        <v>0</v>
      </c>
      <c r="Q83" s="486"/>
    </row>
    <row r="84" spans="1:17" s="685" customFormat="1" ht="11.25" customHeight="1">
      <c r="A84" s="355">
        <v>57</v>
      </c>
      <c r="B84" s="356" t="s">
        <v>433</v>
      </c>
      <c r="C84" s="359">
        <v>4864999</v>
      </c>
      <c r="D84" s="342" t="s">
        <v>12</v>
      </c>
      <c r="E84" s="321" t="s">
        <v>346</v>
      </c>
      <c r="F84" s="345">
        <v>-1000</v>
      </c>
      <c r="G84" s="355">
        <v>48492</v>
      </c>
      <c r="H84" s="343">
        <v>44199</v>
      </c>
      <c r="I84" s="343">
        <f>G84-H84</f>
        <v>4293</v>
      </c>
      <c r="J84" s="343">
        <f>$F84*I84</f>
        <v>-4293000</v>
      </c>
      <c r="K84" s="343">
        <f>J84/1000000</f>
        <v>-4.293</v>
      </c>
      <c r="L84" s="355">
        <v>10</v>
      </c>
      <c r="M84" s="343">
        <v>10</v>
      </c>
      <c r="N84" s="343">
        <f>L84-M84</f>
        <v>0</v>
      </c>
      <c r="O84" s="343">
        <f>$F84*N84</f>
        <v>0</v>
      </c>
      <c r="P84" s="343">
        <f>O84/1000000</f>
        <v>0</v>
      </c>
      <c r="Q84" s="486"/>
    </row>
    <row r="85" spans="1:17" s="685" customFormat="1" ht="11.25" customHeight="1">
      <c r="A85" s="355"/>
      <c r="B85" s="893" t="s">
        <v>27</v>
      </c>
      <c r="C85" s="345"/>
      <c r="D85" s="345"/>
      <c r="E85" s="345"/>
      <c r="F85" s="345"/>
      <c r="G85" s="886"/>
      <c r="H85" s="343"/>
      <c r="I85" s="343"/>
      <c r="J85" s="343"/>
      <c r="K85" s="343"/>
      <c r="L85" s="355"/>
      <c r="M85" s="343"/>
      <c r="N85" s="343"/>
      <c r="O85" s="343"/>
      <c r="P85" s="343"/>
      <c r="Q85" s="486"/>
    </row>
    <row r="86" spans="1:17" s="685" customFormat="1" ht="11.25" customHeight="1">
      <c r="A86" s="355">
        <v>58</v>
      </c>
      <c r="B86" s="685" t="s">
        <v>81</v>
      </c>
      <c r="C86" s="359">
        <v>5295192</v>
      </c>
      <c r="D86" s="321" t="s">
        <v>12</v>
      </c>
      <c r="E86" s="321" t="s">
        <v>346</v>
      </c>
      <c r="F86" s="359">
        <v>100</v>
      </c>
      <c r="G86" s="355">
        <v>10676</v>
      </c>
      <c r="H86" s="343">
        <v>10669</v>
      </c>
      <c r="I86" s="343">
        <f>G86-H86</f>
        <v>7</v>
      </c>
      <c r="J86" s="343">
        <f>$F86*I86</f>
        <v>700</v>
      </c>
      <c r="K86" s="894">
        <f>J86/1000000</f>
        <v>0.0007</v>
      </c>
      <c r="L86" s="355">
        <v>49686</v>
      </c>
      <c r="M86" s="343">
        <v>46433</v>
      </c>
      <c r="N86" s="343">
        <f>L86-M86</f>
        <v>3253</v>
      </c>
      <c r="O86" s="343">
        <f>$F86*N86</f>
        <v>325300</v>
      </c>
      <c r="P86" s="894">
        <f>O86/1000000</f>
        <v>0.3253</v>
      </c>
      <c r="Q86" s="486"/>
    </row>
    <row r="87" spans="1:17" s="685" customFormat="1" ht="15" customHeight="1">
      <c r="A87" s="355"/>
      <c r="B87" s="358" t="s">
        <v>47</v>
      </c>
      <c r="C87" s="359"/>
      <c r="D87" s="342"/>
      <c r="E87" s="342"/>
      <c r="F87" s="345"/>
      <c r="G87" s="886"/>
      <c r="H87" s="343"/>
      <c r="I87" s="343"/>
      <c r="J87" s="343"/>
      <c r="K87" s="343"/>
      <c r="L87" s="355"/>
      <c r="M87" s="343"/>
      <c r="N87" s="343"/>
      <c r="O87" s="343"/>
      <c r="P87" s="343"/>
      <c r="Q87" s="486"/>
    </row>
    <row r="88" spans="1:17" s="685" customFormat="1" ht="15" customHeight="1">
      <c r="A88" s="355">
        <v>59</v>
      </c>
      <c r="B88" s="356" t="s">
        <v>347</v>
      </c>
      <c r="C88" s="834">
        <v>4865149</v>
      </c>
      <c r="D88" s="877" t="s">
        <v>12</v>
      </c>
      <c r="E88" s="734" t="s">
        <v>346</v>
      </c>
      <c r="F88" s="834">
        <v>187.5</v>
      </c>
      <c r="G88" s="355">
        <v>999872</v>
      </c>
      <c r="H88" s="877">
        <v>999952</v>
      </c>
      <c r="I88" s="877">
        <f>G88-H88</f>
        <v>-80</v>
      </c>
      <c r="J88" s="877">
        <f>$F88*I88</f>
        <v>-15000</v>
      </c>
      <c r="K88" s="895">
        <f>J88/1000000</f>
        <v>-0.015</v>
      </c>
      <c r="L88" s="857">
        <v>0</v>
      </c>
      <c r="M88" s="877">
        <v>0</v>
      </c>
      <c r="N88" s="877">
        <f>L88-M88</f>
        <v>0</v>
      </c>
      <c r="O88" s="877">
        <f>$F88*N88</f>
        <v>0</v>
      </c>
      <c r="P88" s="895">
        <f>O88/1000000</f>
        <v>0</v>
      </c>
      <c r="Q88" s="788"/>
    </row>
    <row r="89" spans="1:17" s="685" customFormat="1" ht="15" customHeight="1">
      <c r="A89" s="355">
        <v>60</v>
      </c>
      <c r="B89" s="356" t="s">
        <v>442</v>
      </c>
      <c r="C89" s="359">
        <v>5295156</v>
      </c>
      <c r="D89" s="342" t="s">
        <v>12</v>
      </c>
      <c r="E89" s="321" t="s">
        <v>346</v>
      </c>
      <c r="F89" s="345">
        <v>400</v>
      </c>
      <c r="G89" s="355">
        <v>8467</v>
      </c>
      <c r="H89" s="877">
        <v>9987</v>
      </c>
      <c r="I89" s="343">
        <f>G89-H89</f>
        <v>-1520</v>
      </c>
      <c r="J89" s="343">
        <f>$F89*I89</f>
        <v>-608000</v>
      </c>
      <c r="K89" s="343">
        <f>J89/1000000</f>
        <v>-0.608</v>
      </c>
      <c r="L89" s="355">
        <v>21171</v>
      </c>
      <c r="M89" s="343">
        <v>21171</v>
      </c>
      <c r="N89" s="343">
        <f>L89-M89</f>
        <v>0</v>
      </c>
      <c r="O89" s="343">
        <f>$F89*N89</f>
        <v>0</v>
      </c>
      <c r="P89" s="343">
        <f>O89/1000000</f>
        <v>0</v>
      </c>
      <c r="Q89" s="486"/>
    </row>
    <row r="90" spans="1:17" s="685" customFormat="1" ht="15" customHeight="1">
      <c r="A90" s="355">
        <v>61</v>
      </c>
      <c r="B90" s="356" t="s">
        <v>443</v>
      </c>
      <c r="C90" s="359">
        <v>5295157</v>
      </c>
      <c r="D90" s="342" t="s">
        <v>12</v>
      </c>
      <c r="E90" s="321" t="s">
        <v>346</v>
      </c>
      <c r="F90" s="345">
        <v>400</v>
      </c>
      <c r="G90" s="355">
        <v>995789</v>
      </c>
      <c r="H90" s="343">
        <v>996071</v>
      </c>
      <c r="I90" s="343">
        <f>G90-H90</f>
        <v>-282</v>
      </c>
      <c r="J90" s="343">
        <f>$F90*I90</f>
        <v>-112800</v>
      </c>
      <c r="K90" s="343">
        <f>J90/1000000</f>
        <v>-0.1128</v>
      </c>
      <c r="L90" s="355">
        <v>34211</v>
      </c>
      <c r="M90" s="343">
        <v>34211</v>
      </c>
      <c r="N90" s="343">
        <f>L90-M90</f>
        <v>0</v>
      </c>
      <c r="O90" s="343">
        <f>$F90*N90</f>
        <v>0</v>
      </c>
      <c r="P90" s="343">
        <f>O90/1000000</f>
        <v>0</v>
      </c>
      <c r="Q90" s="486"/>
    </row>
    <row r="91" spans="1:17" s="685" customFormat="1" ht="15" customHeight="1">
      <c r="A91" s="896"/>
      <c r="B91" s="893" t="s">
        <v>308</v>
      </c>
      <c r="C91" s="359"/>
      <c r="D91" s="342"/>
      <c r="E91" s="342"/>
      <c r="F91" s="345"/>
      <c r="G91" s="886"/>
      <c r="H91" s="343"/>
      <c r="I91" s="343"/>
      <c r="J91" s="343"/>
      <c r="K91" s="343"/>
      <c r="L91" s="355"/>
      <c r="M91" s="343"/>
      <c r="N91" s="343"/>
      <c r="O91" s="343"/>
      <c r="P91" s="343"/>
      <c r="Q91" s="486"/>
    </row>
    <row r="92" spans="1:17" s="685" customFormat="1" ht="15" customHeight="1">
      <c r="A92" s="355">
        <v>62</v>
      </c>
      <c r="B92" s="504" t="s">
        <v>350</v>
      </c>
      <c r="C92" s="359">
        <v>4865174</v>
      </c>
      <c r="D92" s="321" t="s">
        <v>12</v>
      </c>
      <c r="E92" s="321" t="s">
        <v>346</v>
      </c>
      <c r="F92" s="345">
        <v>1000</v>
      </c>
      <c r="G92" s="355">
        <v>12</v>
      </c>
      <c r="H92" s="343">
        <v>12</v>
      </c>
      <c r="I92" s="343">
        <f>G92-H92</f>
        <v>0</v>
      </c>
      <c r="J92" s="343">
        <f>$F92*I92</f>
        <v>0</v>
      </c>
      <c r="K92" s="343">
        <f>J92/1000000</f>
        <v>0</v>
      </c>
      <c r="L92" s="355">
        <v>22</v>
      </c>
      <c r="M92" s="343">
        <v>22</v>
      </c>
      <c r="N92" s="343">
        <f>L92-M92</f>
        <v>0</v>
      </c>
      <c r="O92" s="343">
        <f>$F92*N92</f>
        <v>0</v>
      </c>
      <c r="P92" s="343">
        <f>O92/1000000</f>
        <v>0</v>
      </c>
      <c r="Q92" s="486"/>
    </row>
    <row r="93" spans="1:17" s="685" customFormat="1" ht="15" customHeight="1">
      <c r="A93" s="355"/>
      <c r="B93" s="893" t="s">
        <v>35</v>
      </c>
      <c r="C93" s="359"/>
      <c r="D93" s="343"/>
      <c r="E93" s="321"/>
      <c r="F93" s="359"/>
      <c r="G93" s="355"/>
      <c r="H93" s="343"/>
      <c r="I93" s="343"/>
      <c r="J93" s="343"/>
      <c r="K93" s="894"/>
      <c r="L93" s="355"/>
      <c r="M93" s="343"/>
      <c r="N93" s="343"/>
      <c r="O93" s="343"/>
      <c r="P93" s="894"/>
      <c r="Q93" s="486"/>
    </row>
    <row r="94" spans="1:17" s="685" customFormat="1" ht="15" customHeight="1">
      <c r="A94" s="355">
        <v>63</v>
      </c>
      <c r="B94" s="504" t="s">
        <v>362</v>
      </c>
      <c r="C94" s="359">
        <v>5128439</v>
      </c>
      <c r="D94" s="342" t="s">
        <v>12</v>
      </c>
      <c r="E94" s="321" t="s">
        <v>346</v>
      </c>
      <c r="F94" s="359">
        <v>800</v>
      </c>
      <c r="G94" s="355">
        <v>976790</v>
      </c>
      <c r="H94" s="877">
        <v>977773</v>
      </c>
      <c r="I94" s="343">
        <f>G94-H94</f>
        <v>-983</v>
      </c>
      <c r="J94" s="343">
        <f>$F94*I94</f>
        <v>-786400</v>
      </c>
      <c r="K94" s="894">
        <f>J94/1000000</f>
        <v>-0.7864</v>
      </c>
      <c r="L94" s="355">
        <v>999001</v>
      </c>
      <c r="M94" s="343">
        <v>999001</v>
      </c>
      <c r="N94" s="343">
        <f>L94-M94</f>
        <v>0</v>
      </c>
      <c r="O94" s="343">
        <f>$F94*N94</f>
        <v>0</v>
      </c>
      <c r="P94" s="894">
        <f>O94/1000000</f>
        <v>0</v>
      </c>
      <c r="Q94" s="486"/>
    </row>
    <row r="95" spans="1:17" s="685" customFormat="1" ht="15" customHeight="1">
      <c r="A95" s="355"/>
      <c r="B95" s="897" t="s">
        <v>439</v>
      </c>
      <c r="C95" s="359"/>
      <c r="D95" s="342"/>
      <c r="E95" s="321"/>
      <c r="F95" s="359"/>
      <c r="G95" s="355"/>
      <c r="H95" s="343"/>
      <c r="I95" s="343"/>
      <c r="J95" s="343"/>
      <c r="K95" s="343"/>
      <c r="L95" s="355"/>
      <c r="M95" s="343"/>
      <c r="N95" s="343"/>
      <c r="O95" s="343"/>
      <c r="P95" s="343"/>
      <c r="Q95" s="486"/>
    </row>
    <row r="96" spans="1:17" s="685" customFormat="1" ht="15" customHeight="1">
      <c r="A96" s="355">
        <v>64</v>
      </c>
      <c r="B96" s="504" t="s">
        <v>440</v>
      </c>
      <c r="C96" s="359">
        <v>5295127</v>
      </c>
      <c r="D96" s="342" t="s">
        <v>12</v>
      </c>
      <c r="E96" s="321" t="s">
        <v>346</v>
      </c>
      <c r="F96" s="359">
        <v>100</v>
      </c>
      <c r="G96" s="355">
        <v>338664</v>
      </c>
      <c r="H96" s="343">
        <v>336057</v>
      </c>
      <c r="I96" s="343">
        <f>G96-H96</f>
        <v>2607</v>
      </c>
      <c r="J96" s="343">
        <f>$F96*I96</f>
        <v>260700</v>
      </c>
      <c r="K96" s="894">
        <f>J96/1000000</f>
        <v>0.2607</v>
      </c>
      <c r="L96" s="355">
        <v>8000</v>
      </c>
      <c r="M96" s="343">
        <v>8000</v>
      </c>
      <c r="N96" s="343">
        <f>L96-M96</f>
        <v>0</v>
      </c>
      <c r="O96" s="343">
        <f>$F96*N96</f>
        <v>0</v>
      </c>
      <c r="P96" s="894">
        <f>O96/1000000</f>
        <v>0</v>
      </c>
      <c r="Q96" s="486"/>
    </row>
    <row r="97" spans="1:17" s="685" customFormat="1" ht="15" customHeight="1">
      <c r="A97" s="355"/>
      <c r="B97" s="504"/>
      <c r="C97" s="359"/>
      <c r="D97" s="342"/>
      <c r="E97" s="321"/>
      <c r="F97" s="359">
        <v>100</v>
      </c>
      <c r="G97" s="355">
        <v>303847</v>
      </c>
      <c r="H97" s="343">
        <v>300318</v>
      </c>
      <c r="I97" s="343">
        <f>G97-H97</f>
        <v>3529</v>
      </c>
      <c r="J97" s="343">
        <f>$F97*I97</f>
        <v>352900</v>
      </c>
      <c r="K97" s="894">
        <f>J97/1000000</f>
        <v>0.3529</v>
      </c>
      <c r="L97" s="355"/>
      <c r="M97" s="343"/>
      <c r="N97" s="343"/>
      <c r="O97" s="343"/>
      <c r="P97" s="894"/>
      <c r="Q97" s="486"/>
    </row>
    <row r="98" spans="1:17" s="685" customFormat="1" ht="15" customHeight="1">
      <c r="A98" s="355">
        <v>65</v>
      </c>
      <c r="B98" s="504" t="s">
        <v>444</v>
      </c>
      <c r="C98" s="359">
        <v>5128400</v>
      </c>
      <c r="D98" s="342" t="s">
        <v>12</v>
      </c>
      <c r="E98" s="321" t="s">
        <v>346</v>
      </c>
      <c r="F98" s="359">
        <v>1000</v>
      </c>
      <c r="G98" s="355">
        <v>4511</v>
      </c>
      <c r="H98" s="343">
        <v>4568</v>
      </c>
      <c r="I98" s="343">
        <f>G98-H98</f>
        <v>-57</v>
      </c>
      <c r="J98" s="343">
        <f>$F98*I98</f>
        <v>-57000</v>
      </c>
      <c r="K98" s="894">
        <f>J98/1000000</f>
        <v>-0.057</v>
      </c>
      <c r="L98" s="355">
        <v>338</v>
      </c>
      <c r="M98" s="343">
        <v>338</v>
      </c>
      <c r="N98" s="343">
        <f>L98-M98</f>
        <v>0</v>
      </c>
      <c r="O98" s="343">
        <f>$F98*N98</f>
        <v>0</v>
      </c>
      <c r="P98" s="894">
        <f>O98/1000000</f>
        <v>0</v>
      </c>
      <c r="Q98" s="486"/>
    </row>
    <row r="99" spans="1:17" s="685" customFormat="1" ht="15" customHeight="1">
      <c r="A99" s="355"/>
      <c r="B99" s="893" t="s">
        <v>186</v>
      </c>
      <c r="C99" s="359"/>
      <c r="D99" s="342"/>
      <c r="E99" s="321"/>
      <c r="F99" s="359"/>
      <c r="G99" s="355"/>
      <c r="H99" s="343"/>
      <c r="I99" s="343"/>
      <c r="J99" s="343"/>
      <c r="K99" s="343"/>
      <c r="L99" s="355"/>
      <c r="M99" s="343"/>
      <c r="N99" s="343"/>
      <c r="O99" s="343"/>
      <c r="P99" s="343"/>
      <c r="Q99" s="486"/>
    </row>
    <row r="100" spans="1:17" s="685" customFormat="1" ht="15" customHeight="1">
      <c r="A100" s="355">
        <v>66</v>
      </c>
      <c r="B100" s="356" t="s">
        <v>364</v>
      </c>
      <c r="C100" s="359">
        <v>4902555</v>
      </c>
      <c r="D100" s="342" t="s">
        <v>12</v>
      </c>
      <c r="E100" s="321" t="s">
        <v>346</v>
      </c>
      <c r="F100" s="359">
        <v>75</v>
      </c>
      <c r="G100" s="355">
        <v>10264</v>
      </c>
      <c r="H100" s="343">
        <v>10222</v>
      </c>
      <c r="I100" s="343">
        <f>G100-H100</f>
        <v>42</v>
      </c>
      <c r="J100" s="343">
        <f>$F100*I100</f>
        <v>3150</v>
      </c>
      <c r="K100" s="894">
        <f>J100/1000000</f>
        <v>0.00315</v>
      </c>
      <c r="L100" s="355">
        <v>14661</v>
      </c>
      <c r="M100" s="343">
        <v>14600</v>
      </c>
      <c r="N100" s="343">
        <f>L100-M100</f>
        <v>61</v>
      </c>
      <c r="O100" s="343">
        <f>$F100*N100</f>
        <v>4575</v>
      </c>
      <c r="P100" s="894">
        <f>O100/1000000</f>
        <v>0.004575</v>
      </c>
      <c r="Q100" s="486"/>
    </row>
    <row r="101" spans="1:17" s="888" customFormat="1" ht="15" customHeight="1">
      <c r="A101" s="857">
        <v>67</v>
      </c>
      <c r="B101" s="854" t="s">
        <v>365</v>
      </c>
      <c r="C101" s="834">
        <v>4902581</v>
      </c>
      <c r="D101" s="733" t="s">
        <v>12</v>
      </c>
      <c r="E101" s="734" t="s">
        <v>346</v>
      </c>
      <c r="F101" s="834">
        <v>100</v>
      </c>
      <c r="G101" s="857">
        <v>4842</v>
      </c>
      <c r="H101" s="877">
        <v>4814</v>
      </c>
      <c r="I101" s="877">
        <f>G101-H101</f>
        <v>28</v>
      </c>
      <c r="J101" s="877">
        <f>$F101*I101</f>
        <v>2800</v>
      </c>
      <c r="K101" s="895">
        <f>J101/1000000</f>
        <v>0.0028</v>
      </c>
      <c r="L101" s="857">
        <v>5871</v>
      </c>
      <c r="M101" s="877">
        <v>5851</v>
      </c>
      <c r="N101" s="877">
        <f>L101-M101</f>
        <v>20</v>
      </c>
      <c r="O101" s="877">
        <f>$F101*N101</f>
        <v>2000</v>
      </c>
      <c r="P101" s="895">
        <f>O101/1000000</f>
        <v>0.002</v>
      </c>
      <c r="Q101" s="788"/>
    </row>
    <row r="102" spans="1:17" s="685" customFormat="1" ht="14.25" customHeight="1">
      <c r="A102" s="355"/>
      <c r="B102" s="893" t="s">
        <v>418</v>
      </c>
      <c r="C102" s="359"/>
      <c r="D102" s="342"/>
      <c r="E102" s="321"/>
      <c r="F102" s="359"/>
      <c r="G102" s="355"/>
      <c r="H102" s="343"/>
      <c r="I102" s="343"/>
      <c r="J102" s="343"/>
      <c r="K102" s="343"/>
      <c r="L102" s="355"/>
      <c r="M102" s="343"/>
      <c r="N102" s="343"/>
      <c r="O102" s="343"/>
      <c r="P102" s="343"/>
      <c r="Q102" s="486"/>
    </row>
    <row r="103" spans="1:17" s="685" customFormat="1" ht="12.75" customHeight="1">
      <c r="A103" s="355">
        <v>68</v>
      </c>
      <c r="B103" s="356" t="s">
        <v>419</v>
      </c>
      <c r="C103" s="359">
        <v>4864861</v>
      </c>
      <c r="D103" s="342" t="s">
        <v>12</v>
      </c>
      <c r="E103" s="321" t="s">
        <v>346</v>
      </c>
      <c r="F103" s="359">
        <v>500</v>
      </c>
      <c r="G103" s="355">
        <v>3656</v>
      </c>
      <c r="H103" s="343">
        <v>3309</v>
      </c>
      <c r="I103" s="343">
        <f aca="true" t="shared" si="18" ref="I103:I110">G103-H103</f>
        <v>347</v>
      </c>
      <c r="J103" s="343">
        <f aca="true" t="shared" si="19" ref="J103:J110">$F103*I103</f>
        <v>173500</v>
      </c>
      <c r="K103" s="894">
        <f aca="true" t="shared" si="20" ref="K103:K110">J103/1000000</f>
        <v>0.1735</v>
      </c>
      <c r="L103" s="355">
        <v>2775</v>
      </c>
      <c r="M103" s="343">
        <v>2775</v>
      </c>
      <c r="N103" s="343">
        <f aca="true" t="shared" si="21" ref="N103:N110">L103-M103</f>
        <v>0</v>
      </c>
      <c r="O103" s="343">
        <f aca="true" t="shared" si="22" ref="O103:O110">$F103*N103</f>
        <v>0</v>
      </c>
      <c r="P103" s="894">
        <f aca="true" t="shared" si="23" ref="P103:P110">O103/1000000</f>
        <v>0</v>
      </c>
      <c r="Q103" s="486"/>
    </row>
    <row r="104" spans="1:17" s="685" customFormat="1" ht="12.75" customHeight="1">
      <c r="A104" s="355">
        <v>69</v>
      </c>
      <c r="B104" s="356" t="s">
        <v>420</v>
      </c>
      <c r="C104" s="359">
        <v>4864877</v>
      </c>
      <c r="D104" s="342" t="s">
        <v>12</v>
      </c>
      <c r="E104" s="321" t="s">
        <v>346</v>
      </c>
      <c r="F104" s="359">
        <v>1000</v>
      </c>
      <c r="G104" s="355">
        <v>3414</v>
      </c>
      <c r="H104" s="343">
        <v>3928</v>
      </c>
      <c r="I104" s="343">
        <f t="shared" si="18"/>
        <v>-514</v>
      </c>
      <c r="J104" s="343">
        <f t="shared" si="19"/>
        <v>-514000</v>
      </c>
      <c r="K104" s="894">
        <f t="shared" si="20"/>
        <v>-0.514</v>
      </c>
      <c r="L104" s="355">
        <v>4064</v>
      </c>
      <c r="M104" s="343">
        <v>4064</v>
      </c>
      <c r="N104" s="343">
        <f t="shared" si="21"/>
        <v>0</v>
      </c>
      <c r="O104" s="343">
        <f t="shared" si="22"/>
        <v>0</v>
      </c>
      <c r="P104" s="894">
        <f t="shared" si="23"/>
        <v>0</v>
      </c>
      <c r="Q104" s="486"/>
    </row>
    <row r="105" spans="1:17" s="685" customFormat="1" ht="12.75" customHeight="1">
      <c r="A105" s="355">
        <v>70</v>
      </c>
      <c r="B105" s="356" t="s">
        <v>421</v>
      </c>
      <c r="C105" s="359">
        <v>4864841</v>
      </c>
      <c r="D105" s="342" t="s">
        <v>12</v>
      </c>
      <c r="E105" s="321" t="s">
        <v>346</v>
      </c>
      <c r="F105" s="359">
        <v>1000</v>
      </c>
      <c r="G105" s="355">
        <v>995413</v>
      </c>
      <c r="H105" s="343">
        <v>995747</v>
      </c>
      <c r="I105" s="343">
        <f t="shared" si="18"/>
        <v>-334</v>
      </c>
      <c r="J105" s="343">
        <f t="shared" si="19"/>
        <v>-334000</v>
      </c>
      <c r="K105" s="894">
        <f t="shared" si="20"/>
        <v>-0.334</v>
      </c>
      <c r="L105" s="355">
        <v>1304</v>
      </c>
      <c r="M105" s="343">
        <v>1304</v>
      </c>
      <c r="N105" s="343">
        <f t="shared" si="21"/>
        <v>0</v>
      </c>
      <c r="O105" s="343">
        <f t="shared" si="22"/>
        <v>0</v>
      </c>
      <c r="P105" s="894">
        <f t="shared" si="23"/>
        <v>0</v>
      </c>
      <c r="Q105" s="486"/>
    </row>
    <row r="106" spans="1:17" s="685" customFormat="1" ht="12.75" customHeight="1">
      <c r="A106" s="355">
        <v>71</v>
      </c>
      <c r="B106" s="356" t="s">
        <v>422</v>
      </c>
      <c r="C106" s="359">
        <v>4864882</v>
      </c>
      <c r="D106" s="342" t="s">
        <v>12</v>
      </c>
      <c r="E106" s="321" t="s">
        <v>346</v>
      </c>
      <c r="F106" s="359">
        <v>1000</v>
      </c>
      <c r="G106" s="355">
        <v>3883</v>
      </c>
      <c r="H106" s="343">
        <v>3788</v>
      </c>
      <c r="I106" s="343">
        <f t="shared" si="18"/>
        <v>95</v>
      </c>
      <c r="J106" s="343">
        <f t="shared" si="19"/>
        <v>95000</v>
      </c>
      <c r="K106" s="894">
        <f t="shared" si="20"/>
        <v>0.095</v>
      </c>
      <c r="L106" s="355">
        <v>6440</v>
      </c>
      <c r="M106" s="343">
        <v>6440</v>
      </c>
      <c r="N106" s="343">
        <f t="shared" si="21"/>
        <v>0</v>
      </c>
      <c r="O106" s="343">
        <f t="shared" si="22"/>
        <v>0</v>
      </c>
      <c r="P106" s="894">
        <f t="shared" si="23"/>
        <v>0</v>
      </c>
      <c r="Q106" s="486"/>
    </row>
    <row r="107" spans="1:17" s="685" customFormat="1" ht="12.75" customHeight="1">
      <c r="A107" s="355">
        <v>72</v>
      </c>
      <c r="B107" s="356" t="s">
        <v>423</v>
      </c>
      <c r="C107" s="359">
        <v>4864851</v>
      </c>
      <c r="D107" s="342" t="s">
        <v>12</v>
      </c>
      <c r="E107" s="321" t="s">
        <v>346</v>
      </c>
      <c r="F107" s="359">
        <v>1000</v>
      </c>
      <c r="G107" s="355">
        <v>573</v>
      </c>
      <c r="H107" s="343">
        <v>584</v>
      </c>
      <c r="I107" s="343">
        <f>G107-H107</f>
        <v>-11</v>
      </c>
      <c r="J107" s="343">
        <f>$F107*I107</f>
        <v>-11000</v>
      </c>
      <c r="K107" s="343">
        <f>J107/1000000</f>
        <v>-0.011</v>
      </c>
      <c r="L107" s="355">
        <v>381</v>
      </c>
      <c r="M107" s="343">
        <v>381</v>
      </c>
      <c r="N107" s="343">
        <f>L107-M107</f>
        <v>0</v>
      </c>
      <c r="O107" s="343">
        <f>$F107*N107</f>
        <v>0</v>
      </c>
      <c r="P107" s="343">
        <f>O107/1000000</f>
        <v>0</v>
      </c>
      <c r="Q107" s="486"/>
    </row>
    <row r="108" spans="1:17" s="685" customFormat="1" ht="12.75" customHeight="1">
      <c r="A108" s="355">
        <v>73</v>
      </c>
      <c r="B108" s="356" t="s">
        <v>424</v>
      </c>
      <c r="C108" s="359">
        <v>5295121</v>
      </c>
      <c r="D108" s="342" t="s">
        <v>12</v>
      </c>
      <c r="E108" s="321" t="s">
        <v>346</v>
      </c>
      <c r="F108" s="359">
        <v>100</v>
      </c>
      <c r="G108" s="355">
        <v>47390</v>
      </c>
      <c r="H108" s="343">
        <v>47532</v>
      </c>
      <c r="I108" s="343">
        <f>G108-H108</f>
        <v>-142</v>
      </c>
      <c r="J108" s="343">
        <f>$F108*I108</f>
        <v>-14200</v>
      </c>
      <c r="K108" s="343">
        <f>J108/1000000</f>
        <v>-0.0142</v>
      </c>
      <c r="L108" s="355">
        <v>44751</v>
      </c>
      <c r="M108" s="343">
        <v>44751</v>
      </c>
      <c r="N108" s="343">
        <f>L108-M108</f>
        <v>0</v>
      </c>
      <c r="O108" s="343">
        <f>$F108*N108</f>
        <v>0</v>
      </c>
      <c r="P108" s="343">
        <f>O108/1000000</f>
        <v>0</v>
      </c>
      <c r="Q108" s="486"/>
    </row>
    <row r="109" spans="1:17" s="685" customFormat="1" ht="12.75" customHeight="1">
      <c r="A109" s="355">
        <v>74</v>
      </c>
      <c r="B109" s="356" t="s">
        <v>446</v>
      </c>
      <c r="C109" s="359">
        <v>4864879</v>
      </c>
      <c r="D109" s="342" t="s">
        <v>12</v>
      </c>
      <c r="E109" s="321" t="s">
        <v>346</v>
      </c>
      <c r="F109" s="359">
        <v>500</v>
      </c>
      <c r="G109" s="355">
        <v>999958</v>
      </c>
      <c r="H109" s="343">
        <v>1000154</v>
      </c>
      <c r="I109" s="343">
        <f>G109-H109</f>
        <v>-196</v>
      </c>
      <c r="J109" s="343">
        <f>$F109*I109</f>
        <v>-98000</v>
      </c>
      <c r="K109" s="343">
        <f>J109/1000000</f>
        <v>-0.098</v>
      </c>
      <c r="L109" s="355">
        <v>2</v>
      </c>
      <c r="M109" s="343">
        <v>2</v>
      </c>
      <c r="N109" s="343">
        <f>L109-M109</f>
        <v>0</v>
      </c>
      <c r="O109" s="343">
        <f>$F109*N109</f>
        <v>0</v>
      </c>
      <c r="P109" s="343">
        <f>O109/1000000</f>
        <v>0</v>
      </c>
      <c r="Q109" s="898"/>
    </row>
    <row r="110" spans="1:17" s="359" customFormat="1" ht="12.75" customHeight="1">
      <c r="A110" s="343">
        <v>75</v>
      </c>
      <c r="B110" s="356" t="s">
        <v>447</v>
      </c>
      <c r="C110" s="359">
        <v>4864847</v>
      </c>
      <c r="D110" s="899" t="s">
        <v>12</v>
      </c>
      <c r="E110" s="321" t="s">
        <v>346</v>
      </c>
      <c r="F110" s="343">
        <v>1000</v>
      </c>
      <c r="G110" s="355">
        <v>2292</v>
      </c>
      <c r="H110" s="359">
        <v>2158</v>
      </c>
      <c r="I110" s="359">
        <f t="shared" si="18"/>
        <v>134</v>
      </c>
      <c r="J110" s="359">
        <f t="shared" si="19"/>
        <v>134000</v>
      </c>
      <c r="K110" s="343">
        <f t="shared" si="20"/>
        <v>0.134</v>
      </c>
      <c r="L110" s="355">
        <v>5893</v>
      </c>
      <c r="M110" s="359">
        <v>5893</v>
      </c>
      <c r="N110" s="359">
        <f t="shared" si="21"/>
        <v>0</v>
      </c>
      <c r="O110" s="359">
        <f t="shared" si="22"/>
        <v>0</v>
      </c>
      <c r="P110" s="343">
        <f t="shared" si="23"/>
        <v>0</v>
      </c>
      <c r="Q110" s="343"/>
    </row>
    <row r="111" spans="1:17" s="888" customFormat="1" ht="12.75" customHeight="1">
      <c r="A111" s="857"/>
      <c r="B111" s="897" t="s">
        <v>460</v>
      </c>
      <c r="C111" s="359"/>
      <c r="D111" s="733"/>
      <c r="E111" s="734"/>
      <c r="F111" s="342"/>
      <c r="G111" s="355"/>
      <c r="H111" s="877"/>
      <c r="I111" s="877"/>
      <c r="J111" s="877"/>
      <c r="K111" s="877"/>
      <c r="L111" s="355"/>
      <c r="M111" s="877"/>
      <c r="N111" s="877"/>
      <c r="O111" s="877"/>
      <c r="P111" s="877"/>
      <c r="Q111" s="788"/>
    </row>
    <row r="112" spans="1:17" s="888" customFormat="1" ht="14.25">
      <c r="A112" s="857">
        <v>76</v>
      </c>
      <c r="B112" s="900" t="s">
        <v>461</v>
      </c>
      <c r="C112" s="359">
        <v>4865158</v>
      </c>
      <c r="D112" s="733" t="s">
        <v>12</v>
      </c>
      <c r="E112" s="734" t="s">
        <v>346</v>
      </c>
      <c r="F112" s="342">
        <v>200</v>
      </c>
      <c r="G112" s="355">
        <v>999739</v>
      </c>
      <c r="H112" s="877">
        <v>999967</v>
      </c>
      <c r="I112" s="877">
        <f>G112-H112</f>
        <v>-228</v>
      </c>
      <c r="J112" s="877">
        <f>$F112*I112</f>
        <v>-45600</v>
      </c>
      <c r="K112" s="877">
        <f>J112/1000000</f>
        <v>-0.0456</v>
      </c>
      <c r="L112" s="355">
        <v>288</v>
      </c>
      <c r="M112" s="877">
        <v>226</v>
      </c>
      <c r="N112" s="877">
        <f>L112-M112</f>
        <v>62</v>
      </c>
      <c r="O112" s="877">
        <f>$F112*N112</f>
        <v>12400</v>
      </c>
      <c r="P112" s="877">
        <f>O112/1000000</f>
        <v>0.0124</v>
      </c>
      <c r="Q112" s="788"/>
    </row>
    <row r="113" spans="1:17" s="888" customFormat="1" ht="14.25">
      <c r="A113" s="857">
        <v>77</v>
      </c>
      <c r="B113" s="900" t="s">
        <v>462</v>
      </c>
      <c r="C113" s="359">
        <v>4864816</v>
      </c>
      <c r="D113" s="733" t="s">
        <v>12</v>
      </c>
      <c r="E113" s="734" t="s">
        <v>346</v>
      </c>
      <c r="F113" s="342">
        <v>187.5</v>
      </c>
      <c r="G113" s="355">
        <v>999209</v>
      </c>
      <c r="H113" s="877">
        <v>999317</v>
      </c>
      <c r="I113" s="877">
        <f>G113-H113</f>
        <v>-108</v>
      </c>
      <c r="J113" s="877">
        <f>$F113*I113</f>
        <v>-20250</v>
      </c>
      <c r="K113" s="877">
        <f>J113/1000000</f>
        <v>-0.02025</v>
      </c>
      <c r="L113" s="355">
        <v>999891</v>
      </c>
      <c r="M113" s="877">
        <v>999926</v>
      </c>
      <c r="N113" s="877">
        <f>L113-M113</f>
        <v>-35</v>
      </c>
      <c r="O113" s="877">
        <f>$F113*N113</f>
        <v>-6562.5</v>
      </c>
      <c r="P113" s="877">
        <f>O113/1000000</f>
        <v>-0.0065625</v>
      </c>
      <c r="Q113" s="788"/>
    </row>
    <row r="114" spans="1:17" s="888" customFormat="1" ht="14.25">
      <c r="A114" s="857">
        <v>78</v>
      </c>
      <c r="B114" s="900" t="s">
        <v>463</v>
      </c>
      <c r="C114" s="359">
        <v>4864808</v>
      </c>
      <c r="D114" s="733" t="s">
        <v>12</v>
      </c>
      <c r="E114" s="734" t="s">
        <v>346</v>
      </c>
      <c r="F114" s="342">
        <v>187.5</v>
      </c>
      <c r="G114" s="355">
        <v>999037</v>
      </c>
      <c r="H114" s="877">
        <v>999152</v>
      </c>
      <c r="I114" s="877">
        <f>G114-H114</f>
        <v>-115</v>
      </c>
      <c r="J114" s="877">
        <f>$F114*I114</f>
        <v>-21562.5</v>
      </c>
      <c r="K114" s="877">
        <f>J114/1000000</f>
        <v>-0.0215625</v>
      </c>
      <c r="L114" s="355">
        <v>117</v>
      </c>
      <c r="M114" s="877">
        <v>41</v>
      </c>
      <c r="N114" s="877">
        <f>L114-M114</f>
        <v>76</v>
      </c>
      <c r="O114" s="877">
        <f>$F114*N114</f>
        <v>14250</v>
      </c>
      <c r="P114" s="877">
        <f>O114/1000000</f>
        <v>0.01425</v>
      </c>
      <c r="Q114" s="788"/>
    </row>
    <row r="115" spans="1:17" s="888" customFormat="1" ht="14.25">
      <c r="A115" s="857">
        <v>79</v>
      </c>
      <c r="B115" s="900" t="s">
        <v>464</v>
      </c>
      <c r="C115" s="359">
        <v>4865005</v>
      </c>
      <c r="D115" s="733" t="s">
        <v>12</v>
      </c>
      <c r="E115" s="734" t="s">
        <v>346</v>
      </c>
      <c r="F115" s="342">
        <v>250</v>
      </c>
      <c r="G115" s="355">
        <v>999592</v>
      </c>
      <c r="H115" s="877">
        <v>999671</v>
      </c>
      <c r="I115" s="877">
        <f>G115-H115</f>
        <v>-79</v>
      </c>
      <c r="J115" s="877">
        <f>$F115*I115</f>
        <v>-19750</v>
      </c>
      <c r="K115" s="877">
        <f>J115/1000000</f>
        <v>-0.01975</v>
      </c>
      <c r="L115" s="355">
        <v>101</v>
      </c>
      <c r="M115" s="877">
        <v>89</v>
      </c>
      <c r="N115" s="877">
        <f>L115-M115</f>
        <v>12</v>
      </c>
      <c r="O115" s="877">
        <f>$F115*N115</f>
        <v>3000</v>
      </c>
      <c r="P115" s="877">
        <f>O115/1000000</f>
        <v>0.003</v>
      </c>
      <c r="Q115" s="788"/>
    </row>
    <row r="116" spans="1:17" s="867" customFormat="1" ht="15" thickBot="1">
      <c r="A116" s="727">
        <v>80</v>
      </c>
      <c r="B116" s="901" t="s">
        <v>465</v>
      </c>
      <c r="C116" s="866">
        <v>4864822</v>
      </c>
      <c r="D116" s="733" t="s">
        <v>12</v>
      </c>
      <c r="E116" s="734" t="s">
        <v>346</v>
      </c>
      <c r="F116" s="866">
        <v>100</v>
      </c>
      <c r="G116" s="355">
        <v>999896</v>
      </c>
      <c r="H116" s="877">
        <v>999896</v>
      </c>
      <c r="I116" s="877">
        <f>G116-H116</f>
        <v>0</v>
      </c>
      <c r="J116" s="877">
        <f>$F116*I116</f>
        <v>0</v>
      </c>
      <c r="K116" s="877">
        <f>J116/1000000</f>
        <v>0</v>
      </c>
      <c r="L116" s="355">
        <v>112</v>
      </c>
      <c r="M116" s="877">
        <v>112</v>
      </c>
      <c r="N116" s="877">
        <f>L116-M116</f>
        <v>0</v>
      </c>
      <c r="O116" s="877">
        <f>$F116*N116</f>
        <v>0</v>
      </c>
      <c r="P116" s="877">
        <f>O116/1000000</f>
        <v>0</v>
      </c>
      <c r="Q116" s="902"/>
    </row>
    <row r="117" spans="1:16" ht="21" customHeight="1" thickTop="1">
      <c r="A117" s="187" t="s">
        <v>312</v>
      </c>
      <c r="C117" s="57"/>
      <c r="D117" s="91"/>
      <c r="E117" s="91"/>
      <c r="F117" s="609"/>
      <c r="K117" s="610">
        <f>SUM(K8:K116)</f>
        <v>-36.33525411000001</v>
      </c>
      <c r="L117" s="21"/>
      <c r="M117" s="21"/>
      <c r="N117" s="21"/>
      <c r="O117" s="21"/>
      <c r="P117" s="610">
        <f>SUM(P8:P116)</f>
        <v>-0.9460204400000003</v>
      </c>
    </row>
    <row r="118" spans="3:16" ht="9.75" customHeight="1" hidden="1">
      <c r="C118" s="91"/>
      <c r="D118" s="91"/>
      <c r="E118" s="91"/>
      <c r="F118" s="609"/>
      <c r="L118" s="561"/>
      <c r="M118" s="561"/>
      <c r="N118" s="561"/>
      <c r="O118" s="561"/>
      <c r="P118" s="561"/>
    </row>
    <row r="119" spans="1:17" ht="24" thickBot="1">
      <c r="A119" s="393" t="s">
        <v>192</v>
      </c>
      <c r="C119" s="91"/>
      <c r="D119" s="91"/>
      <c r="E119" s="91"/>
      <c r="F119" s="609"/>
      <c r="G119" s="497"/>
      <c r="H119" s="497"/>
      <c r="I119" s="47" t="s">
        <v>397</v>
      </c>
      <c r="J119" s="497"/>
      <c r="K119" s="497"/>
      <c r="L119" s="498"/>
      <c r="M119" s="498"/>
      <c r="N119" s="47" t="s">
        <v>398</v>
      </c>
      <c r="O119" s="498"/>
      <c r="P119" s="498"/>
      <c r="Q119" s="606" t="str">
        <f>NDPL!$Q$1</f>
        <v>MARCH-2018</v>
      </c>
    </row>
    <row r="120" spans="1:17" ht="39.75" thickBot="1" thickTop="1">
      <c r="A120" s="523" t="s">
        <v>8</v>
      </c>
      <c r="B120" s="524" t="s">
        <v>9</v>
      </c>
      <c r="C120" s="525" t="s">
        <v>1</v>
      </c>
      <c r="D120" s="525" t="s">
        <v>2</v>
      </c>
      <c r="E120" s="525" t="s">
        <v>3</v>
      </c>
      <c r="F120" s="611" t="s">
        <v>10</v>
      </c>
      <c r="G120" s="523" t="str">
        <f>NDPL!G5</f>
        <v>FINAL READING 01/04/2018</v>
      </c>
      <c r="H120" s="525" t="str">
        <f>NDPL!H5</f>
        <v>INTIAL READING 01/03/2018</v>
      </c>
      <c r="I120" s="525" t="s">
        <v>4</v>
      </c>
      <c r="J120" s="525" t="s">
        <v>5</v>
      </c>
      <c r="K120" s="525" t="s">
        <v>6</v>
      </c>
      <c r="L120" s="523" t="str">
        <f>NDPL!G5</f>
        <v>FINAL READING 01/04/2018</v>
      </c>
      <c r="M120" s="525" t="str">
        <f>NDPL!H5</f>
        <v>INTIAL READING 01/03/2018</v>
      </c>
      <c r="N120" s="525" t="s">
        <v>4</v>
      </c>
      <c r="O120" s="525" t="s">
        <v>5</v>
      </c>
      <c r="P120" s="525" t="s">
        <v>6</v>
      </c>
      <c r="Q120" s="553" t="s">
        <v>309</v>
      </c>
    </row>
    <row r="121" spans="3:16" ht="18" thickBot="1" thickTop="1">
      <c r="C121" s="91"/>
      <c r="D121" s="91"/>
      <c r="E121" s="91"/>
      <c r="F121" s="609"/>
      <c r="L121" s="561"/>
      <c r="M121" s="561"/>
      <c r="N121" s="561"/>
      <c r="O121" s="561"/>
      <c r="P121" s="561"/>
    </row>
    <row r="122" spans="1:17" ht="14.25" customHeight="1" thickTop="1">
      <c r="A122" s="347"/>
      <c r="B122" s="348" t="s">
        <v>176</v>
      </c>
      <c r="C122" s="319"/>
      <c r="D122" s="92"/>
      <c r="E122" s="92"/>
      <c r="F122" s="315"/>
      <c r="G122" s="53"/>
      <c r="H122" s="468"/>
      <c r="I122" s="468"/>
      <c r="J122" s="468"/>
      <c r="K122" s="612"/>
      <c r="L122" s="563"/>
      <c r="M122" s="564"/>
      <c r="N122" s="564"/>
      <c r="O122" s="564"/>
      <c r="P122" s="565"/>
      <c r="Q122" s="560"/>
    </row>
    <row r="123" spans="1:17" ht="14.25" customHeight="1">
      <c r="A123" s="318">
        <v>1</v>
      </c>
      <c r="B123" s="349" t="s">
        <v>177</v>
      </c>
      <c r="C123" s="329">
        <v>4865143</v>
      </c>
      <c r="D123" s="123" t="s">
        <v>12</v>
      </c>
      <c r="E123" s="95" t="s">
        <v>346</v>
      </c>
      <c r="F123" s="316">
        <v>-100</v>
      </c>
      <c r="G123" s="335">
        <v>195393</v>
      </c>
      <c r="H123" s="336">
        <v>193969</v>
      </c>
      <c r="I123" s="278">
        <f>G123-H123</f>
        <v>1424</v>
      </c>
      <c r="J123" s="278">
        <f>$F123*I123</f>
        <v>-142400</v>
      </c>
      <c r="K123" s="278">
        <f>J123/1000000</f>
        <v>-0.1424</v>
      </c>
      <c r="L123" s="335">
        <v>913610</v>
      </c>
      <c r="M123" s="336">
        <v>913602</v>
      </c>
      <c r="N123" s="278">
        <f>L123-M123</f>
        <v>8</v>
      </c>
      <c r="O123" s="278">
        <f>$F123*N123</f>
        <v>-800</v>
      </c>
      <c r="P123" s="278">
        <f>O123/1000000</f>
        <v>-0.0008</v>
      </c>
      <c r="Q123" s="492"/>
    </row>
    <row r="124" spans="1:17" ht="14.25" customHeight="1">
      <c r="A124" s="318"/>
      <c r="B124" s="350" t="s">
        <v>41</v>
      </c>
      <c r="C124" s="329"/>
      <c r="D124" s="123"/>
      <c r="E124" s="123"/>
      <c r="F124" s="316"/>
      <c r="G124" s="418"/>
      <c r="H124" s="421"/>
      <c r="I124" s="278"/>
      <c r="J124" s="278"/>
      <c r="K124" s="278"/>
      <c r="L124" s="263"/>
      <c r="M124" s="278"/>
      <c r="N124" s="278"/>
      <c r="O124" s="278"/>
      <c r="P124" s="278"/>
      <c r="Q124" s="473"/>
    </row>
    <row r="125" spans="1:17" ht="14.25" customHeight="1">
      <c r="A125" s="318"/>
      <c r="B125" s="350" t="s">
        <v>119</v>
      </c>
      <c r="C125" s="329"/>
      <c r="D125" s="123"/>
      <c r="E125" s="123"/>
      <c r="F125" s="316"/>
      <c r="G125" s="418"/>
      <c r="H125" s="421"/>
      <c r="I125" s="278"/>
      <c r="J125" s="278"/>
      <c r="K125" s="278"/>
      <c r="L125" s="263"/>
      <c r="M125" s="278"/>
      <c r="N125" s="278"/>
      <c r="O125" s="278"/>
      <c r="P125" s="278"/>
      <c r="Q125" s="473"/>
    </row>
    <row r="126" spans="1:17" ht="14.25" customHeight="1">
      <c r="A126" s="318">
        <v>2</v>
      </c>
      <c r="B126" s="349" t="s">
        <v>120</v>
      </c>
      <c r="C126" s="329">
        <v>5295199</v>
      </c>
      <c r="D126" s="123" t="s">
        <v>12</v>
      </c>
      <c r="E126" s="95" t="s">
        <v>346</v>
      </c>
      <c r="F126" s="316">
        <v>-1000</v>
      </c>
      <c r="G126" s="335">
        <v>998183</v>
      </c>
      <c r="H126" s="336">
        <v>998159</v>
      </c>
      <c r="I126" s="278">
        <f>G126-H126</f>
        <v>24</v>
      </c>
      <c r="J126" s="278">
        <f>$F126*I126</f>
        <v>-24000</v>
      </c>
      <c r="K126" s="278">
        <f>J126/1000000</f>
        <v>-0.024</v>
      </c>
      <c r="L126" s="335">
        <v>1144</v>
      </c>
      <c r="M126" s="336">
        <v>1144</v>
      </c>
      <c r="N126" s="278">
        <f>L126-M126</f>
        <v>0</v>
      </c>
      <c r="O126" s="278">
        <f>$F126*N126</f>
        <v>0</v>
      </c>
      <c r="P126" s="278">
        <f>O126/1000000</f>
        <v>0</v>
      </c>
      <c r="Q126" s="473"/>
    </row>
    <row r="127" spans="1:17" ht="14.25" customHeight="1">
      <c r="A127" s="318">
        <v>3</v>
      </c>
      <c r="B127" s="317" t="s">
        <v>121</v>
      </c>
      <c r="C127" s="329">
        <v>4865135</v>
      </c>
      <c r="D127" s="83" t="s">
        <v>12</v>
      </c>
      <c r="E127" s="95" t="s">
        <v>346</v>
      </c>
      <c r="F127" s="316">
        <v>-1000</v>
      </c>
      <c r="G127" s="335">
        <v>150769</v>
      </c>
      <c r="H127" s="336">
        <v>150719</v>
      </c>
      <c r="I127" s="278">
        <f>G127-H127</f>
        <v>50</v>
      </c>
      <c r="J127" s="278">
        <f>$F127*I127</f>
        <v>-50000</v>
      </c>
      <c r="K127" s="278">
        <f>J127/1000000</f>
        <v>-0.05</v>
      </c>
      <c r="L127" s="335">
        <v>54272</v>
      </c>
      <c r="M127" s="336">
        <v>54270</v>
      </c>
      <c r="N127" s="278">
        <f>L127-M127</f>
        <v>2</v>
      </c>
      <c r="O127" s="278">
        <f>$F127*N127</f>
        <v>-2000</v>
      </c>
      <c r="P127" s="278">
        <f>O127/1000000</f>
        <v>-0.002</v>
      </c>
      <c r="Q127" s="473"/>
    </row>
    <row r="128" spans="1:17" s="739" customFormat="1" ht="14.25" customHeight="1">
      <c r="A128" s="746">
        <v>4</v>
      </c>
      <c r="B128" s="758" t="s">
        <v>178</v>
      </c>
      <c r="C128" s="732">
        <v>4864804</v>
      </c>
      <c r="D128" s="750" t="s">
        <v>12</v>
      </c>
      <c r="E128" s="751" t="s">
        <v>346</v>
      </c>
      <c r="F128" s="753">
        <v>-200</v>
      </c>
      <c r="G128" s="735">
        <v>997373</v>
      </c>
      <c r="H128" s="736">
        <v>997464</v>
      </c>
      <c r="I128" s="759">
        <f>G128-H128</f>
        <v>-91</v>
      </c>
      <c r="J128" s="759">
        <f>$F128*I128</f>
        <v>18200</v>
      </c>
      <c r="K128" s="759">
        <f>J128/1000000</f>
        <v>0.0182</v>
      </c>
      <c r="L128" s="735">
        <v>999125</v>
      </c>
      <c r="M128" s="736">
        <v>999125</v>
      </c>
      <c r="N128" s="759">
        <f>L128-M128</f>
        <v>0</v>
      </c>
      <c r="O128" s="759">
        <f>$F128*N128</f>
        <v>0</v>
      </c>
      <c r="P128" s="759">
        <f>O128/1000000</f>
        <v>0</v>
      </c>
      <c r="Q128" s="760"/>
    </row>
    <row r="129" spans="1:17" ht="14.25" customHeight="1">
      <c r="A129" s="318">
        <v>5</v>
      </c>
      <c r="B129" s="349" t="s">
        <v>179</v>
      </c>
      <c r="C129" s="329">
        <v>4864845</v>
      </c>
      <c r="D129" s="123" t="s">
        <v>12</v>
      </c>
      <c r="E129" s="95" t="s">
        <v>346</v>
      </c>
      <c r="F129" s="316">
        <v>-1000</v>
      </c>
      <c r="G129" s="335">
        <v>1051</v>
      </c>
      <c r="H129" s="336">
        <v>927</v>
      </c>
      <c r="I129" s="278">
        <f>G129-H129</f>
        <v>124</v>
      </c>
      <c r="J129" s="278">
        <f>$F129*I129</f>
        <v>-124000</v>
      </c>
      <c r="K129" s="278">
        <f>J129/1000000</f>
        <v>-0.124</v>
      </c>
      <c r="L129" s="335">
        <v>11</v>
      </c>
      <c r="M129" s="336">
        <v>11</v>
      </c>
      <c r="N129" s="278">
        <f>L129-M129</f>
        <v>0</v>
      </c>
      <c r="O129" s="278">
        <f>$F129*N129</f>
        <v>0</v>
      </c>
      <c r="P129" s="278">
        <f>O129/1000000</f>
        <v>0</v>
      </c>
      <c r="Q129" s="473"/>
    </row>
    <row r="130" spans="1:17" ht="14.25" customHeight="1">
      <c r="A130" s="318"/>
      <c r="B130" s="351" t="s">
        <v>180</v>
      </c>
      <c r="C130" s="329"/>
      <c r="D130" s="83"/>
      <c r="E130" s="83"/>
      <c r="F130" s="316"/>
      <c r="G130" s="418"/>
      <c r="H130" s="421"/>
      <c r="I130" s="278"/>
      <c r="J130" s="278"/>
      <c r="K130" s="278"/>
      <c r="L130" s="263"/>
      <c r="M130" s="278"/>
      <c r="N130" s="278"/>
      <c r="O130" s="278"/>
      <c r="P130" s="278"/>
      <c r="Q130" s="473"/>
    </row>
    <row r="131" spans="1:17" ht="14.25" customHeight="1">
      <c r="A131" s="318"/>
      <c r="B131" s="351" t="s">
        <v>110</v>
      </c>
      <c r="C131" s="329"/>
      <c r="D131" s="83"/>
      <c r="E131" s="83"/>
      <c r="F131" s="316"/>
      <c r="G131" s="418"/>
      <c r="H131" s="421"/>
      <c r="I131" s="278"/>
      <c r="J131" s="278"/>
      <c r="K131" s="278"/>
      <c r="L131" s="263"/>
      <c r="M131" s="278"/>
      <c r="N131" s="278"/>
      <c r="O131" s="278"/>
      <c r="P131" s="278"/>
      <c r="Q131" s="473"/>
    </row>
    <row r="132" spans="1:17" s="505" customFormat="1" ht="14.25" customHeight="1">
      <c r="A132" s="487">
        <v>6</v>
      </c>
      <c r="B132" s="488" t="s">
        <v>400</v>
      </c>
      <c r="C132" s="489">
        <v>4864955</v>
      </c>
      <c r="D132" s="161" t="s">
        <v>12</v>
      </c>
      <c r="E132" s="162" t="s">
        <v>346</v>
      </c>
      <c r="F132" s="490">
        <v>-1000</v>
      </c>
      <c r="G132" s="335">
        <v>998895</v>
      </c>
      <c r="H132" s="449">
        <v>999137</v>
      </c>
      <c r="I132" s="455">
        <f>G132-H132</f>
        <v>-242</v>
      </c>
      <c r="J132" s="455">
        <f>$F132*I132</f>
        <v>242000</v>
      </c>
      <c r="K132" s="455">
        <f>J132/1000000</f>
        <v>0.242</v>
      </c>
      <c r="L132" s="335">
        <v>742</v>
      </c>
      <c r="M132" s="449">
        <v>742</v>
      </c>
      <c r="N132" s="455">
        <f>L132-M132</f>
        <v>0</v>
      </c>
      <c r="O132" s="455">
        <f>$F132*N132</f>
        <v>0</v>
      </c>
      <c r="P132" s="455">
        <f>O132/1000000</f>
        <v>0</v>
      </c>
      <c r="Q132" s="723"/>
    </row>
    <row r="133" spans="1:17" ht="14.25" customHeight="1">
      <c r="A133" s="318">
        <v>7</v>
      </c>
      <c r="B133" s="349" t="s">
        <v>181</v>
      </c>
      <c r="C133" s="329">
        <v>4864820</v>
      </c>
      <c r="D133" s="123" t="s">
        <v>12</v>
      </c>
      <c r="E133" s="95" t="s">
        <v>346</v>
      </c>
      <c r="F133" s="316">
        <v>-160</v>
      </c>
      <c r="G133" s="335">
        <v>4857</v>
      </c>
      <c r="H133" s="336">
        <v>3995</v>
      </c>
      <c r="I133" s="278">
        <f>G133-H133</f>
        <v>862</v>
      </c>
      <c r="J133" s="278">
        <f>$F133*I133</f>
        <v>-137920</v>
      </c>
      <c r="K133" s="278">
        <f>J133/1000000</f>
        <v>-0.13792</v>
      </c>
      <c r="L133" s="335">
        <v>3771</v>
      </c>
      <c r="M133" s="336">
        <v>3771</v>
      </c>
      <c r="N133" s="278">
        <f>L133-M133</f>
        <v>0</v>
      </c>
      <c r="O133" s="278">
        <f>$F133*N133</f>
        <v>0</v>
      </c>
      <c r="P133" s="278">
        <f>O133/1000000</f>
        <v>0</v>
      </c>
      <c r="Q133" s="724"/>
    </row>
    <row r="134" spans="1:17" ht="14.25" customHeight="1">
      <c r="A134" s="318">
        <v>8</v>
      </c>
      <c r="B134" s="349" t="s">
        <v>182</v>
      </c>
      <c r="C134" s="329">
        <v>4865142</v>
      </c>
      <c r="D134" s="123" t="s">
        <v>12</v>
      </c>
      <c r="E134" s="95" t="s">
        <v>346</v>
      </c>
      <c r="F134" s="316">
        <v>-1000</v>
      </c>
      <c r="G134" s="335">
        <v>907658</v>
      </c>
      <c r="H134" s="336">
        <v>907544</v>
      </c>
      <c r="I134" s="278">
        <f>G134-H134</f>
        <v>114</v>
      </c>
      <c r="J134" s="278">
        <f>$F134*I134</f>
        <v>-114000</v>
      </c>
      <c r="K134" s="278">
        <f>J134/1000000</f>
        <v>-0.114</v>
      </c>
      <c r="L134" s="335">
        <v>62170</v>
      </c>
      <c r="M134" s="336">
        <v>62169</v>
      </c>
      <c r="N134" s="278">
        <f>L134-M134</f>
        <v>1</v>
      </c>
      <c r="O134" s="278">
        <f>$F134*N134</f>
        <v>-1000</v>
      </c>
      <c r="P134" s="278">
        <f>O134/1000000</f>
        <v>-0.001</v>
      </c>
      <c r="Q134" s="473"/>
    </row>
    <row r="135" spans="1:17" ht="14.25" customHeight="1">
      <c r="A135" s="318">
        <v>9</v>
      </c>
      <c r="B135" s="349" t="s">
        <v>409</v>
      </c>
      <c r="C135" s="329">
        <v>4864961</v>
      </c>
      <c r="D135" s="123" t="s">
        <v>12</v>
      </c>
      <c r="E135" s="95" t="s">
        <v>346</v>
      </c>
      <c r="F135" s="316">
        <v>-1000</v>
      </c>
      <c r="G135" s="335">
        <v>994614</v>
      </c>
      <c r="H135" s="336">
        <v>995195</v>
      </c>
      <c r="I135" s="278">
        <f>G135-H135</f>
        <v>-581</v>
      </c>
      <c r="J135" s="278">
        <f>$F135*I135</f>
        <v>581000</v>
      </c>
      <c r="K135" s="278">
        <f>J135/1000000</f>
        <v>0.581</v>
      </c>
      <c r="L135" s="335">
        <v>999819</v>
      </c>
      <c r="M135" s="336">
        <v>999819</v>
      </c>
      <c r="N135" s="278">
        <f>L135-M135</f>
        <v>0</v>
      </c>
      <c r="O135" s="278">
        <f>$F135*N135</f>
        <v>0</v>
      </c>
      <c r="P135" s="278">
        <f>O135/1000000</f>
        <v>0</v>
      </c>
      <c r="Q135" s="457"/>
    </row>
    <row r="136" spans="1:17" ht="14.25" customHeight="1">
      <c r="A136" s="318"/>
      <c r="B136" s="350" t="s">
        <v>110</v>
      </c>
      <c r="C136" s="329"/>
      <c r="D136" s="123"/>
      <c r="E136" s="123"/>
      <c r="F136" s="316"/>
      <c r="G136" s="418"/>
      <c r="H136" s="421"/>
      <c r="I136" s="278"/>
      <c r="J136" s="278"/>
      <c r="K136" s="278"/>
      <c r="L136" s="263"/>
      <c r="M136" s="278"/>
      <c r="N136" s="278"/>
      <c r="O136" s="278"/>
      <c r="P136" s="278"/>
      <c r="Q136" s="473"/>
    </row>
    <row r="137" spans="1:17" ht="14.25" customHeight="1">
      <c r="A137" s="318">
        <v>10</v>
      </c>
      <c r="B137" s="349" t="s">
        <v>183</v>
      </c>
      <c r="C137" s="329">
        <v>4865093</v>
      </c>
      <c r="D137" s="123" t="s">
        <v>12</v>
      </c>
      <c r="E137" s="95" t="s">
        <v>346</v>
      </c>
      <c r="F137" s="316">
        <v>-100</v>
      </c>
      <c r="G137" s="335">
        <v>96783</v>
      </c>
      <c r="H137" s="336">
        <v>96670</v>
      </c>
      <c r="I137" s="278">
        <f>G137-H137</f>
        <v>113</v>
      </c>
      <c r="J137" s="278">
        <f>$F137*I137</f>
        <v>-11300</v>
      </c>
      <c r="K137" s="278">
        <f>J137/1000000</f>
        <v>-0.0113</v>
      </c>
      <c r="L137" s="335">
        <v>71783</v>
      </c>
      <c r="M137" s="336">
        <v>71749</v>
      </c>
      <c r="N137" s="278">
        <f>L137-M137</f>
        <v>34</v>
      </c>
      <c r="O137" s="278">
        <f>$F137*N137</f>
        <v>-3400</v>
      </c>
      <c r="P137" s="278">
        <f>O137/1000000</f>
        <v>-0.0034</v>
      </c>
      <c r="Q137" s="473"/>
    </row>
    <row r="138" spans="1:17" ht="14.25" customHeight="1">
      <c r="A138" s="318">
        <v>11</v>
      </c>
      <c r="B138" s="349" t="s">
        <v>184</v>
      </c>
      <c r="C138" s="329">
        <v>4865094</v>
      </c>
      <c r="D138" s="123" t="s">
        <v>12</v>
      </c>
      <c r="E138" s="95" t="s">
        <v>346</v>
      </c>
      <c r="F138" s="316">
        <v>-100</v>
      </c>
      <c r="G138" s="335">
        <v>106190</v>
      </c>
      <c r="H138" s="336">
        <v>105946</v>
      </c>
      <c r="I138" s="278">
        <f>G138-H138</f>
        <v>244</v>
      </c>
      <c r="J138" s="278">
        <f>$F138*I138</f>
        <v>-24400</v>
      </c>
      <c r="K138" s="278">
        <f>J138/1000000</f>
        <v>-0.0244</v>
      </c>
      <c r="L138" s="335">
        <v>72535</v>
      </c>
      <c r="M138" s="336">
        <v>72466</v>
      </c>
      <c r="N138" s="278">
        <f>L138-M138</f>
        <v>69</v>
      </c>
      <c r="O138" s="278">
        <f>$F138*N138</f>
        <v>-6900</v>
      </c>
      <c r="P138" s="278">
        <f>O138/1000000</f>
        <v>-0.0069</v>
      </c>
      <c r="Q138" s="473"/>
    </row>
    <row r="139" spans="1:17" ht="14.25" customHeight="1">
      <c r="A139" s="487">
        <v>12</v>
      </c>
      <c r="B139" s="488" t="s">
        <v>185</v>
      </c>
      <c r="C139" s="489">
        <v>5269199</v>
      </c>
      <c r="D139" s="161" t="s">
        <v>12</v>
      </c>
      <c r="E139" s="162" t="s">
        <v>346</v>
      </c>
      <c r="F139" s="490">
        <v>-100</v>
      </c>
      <c r="G139" s="335">
        <v>27867</v>
      </c>
      <c r="H139" s="449">
        <v>28272</v>
      </c>
      <c r="I139" s="455">
        <f>G139-H139</f>
        <v>-405</v>
      </c>
      <c r="J139" s="455">
        <f>$F139*I139</f>
        <v>40500</v>
      </c>
      <c r="K139" s="455">
        <f>J139/1000000</f>
        <v>0.0405</v>
      </c>
      <c r="L139" s="335">
        <v>33191</v>
      </c>
      <c r="M139" s="449">
        <v>33191</v>
      </c>
      <c r="N139" s="455">
        <f>L139-M139</f>
        <v>0</v>
      </c>
      <c r="O139" s="455">
        <f>$F139*N139</f>
        <v>0</v>
      </c>
      <c r="P139" s="455">
        <f>O139/1000000</f>
        <v>0</v>
      </c>
      <c r="Q139" s="478"/>
    </row>
    <row r="140" spans="1:17" ht="14.25" customHeight="1">
      <c r="A140" s="318"/>
      <c r="B140" s="351" t="s">
        <v>180</v>
      </c>
      <c r="C140" s="329"/>
      <c r="D140" s="83"/>
      <c r="E140" s="83"/>
      <c r="F140" s="312"/>
      <c r="G140" s="418"/>
      <c r="H140" s="421"/>
      <c r="I140" s="278"/>
      <c r="J140" s="278"/>
      <c r="K140" s="278"/>
      <c r="L140" s="263"/>
      <c r="M140" s="278"/>
      <c r="N140" s="278"/>
      <c r="O140" s="278"/>
      <c r="P140" s="278"/>
      <c r="Q140" s="473"/>
    </row>
    <row r="141" spans="1:17" ht="14.25" customHeight="1">
      <c r="A141" s="318"/>
      <c r="B141" s="350" t="s">
        <v>186</v>
      </c>
      <c r="C141" s="329"/>
      <c r="D141" s="123"/>
      <c r="E141" s="123"/>
      <c r="F141" s="312"/>
      <c r="G141" s="418"/>
      <c r="H141" s="421"/>
      <c r="I141" s="278"/>
      <c r="J141" s="278"/>
      <c r="K141" s="278"/>
      <c r="L141" s="263"/>
      <c r="M141" s="278"/>
      <c r="N141" s="278"/>
      <c r="O141" s="278"/>
      <c r="P141" s="278"/>
      <c r="Q141" s="473"/>
    </row>
    <row r="142" spans="1:17" ht="14.25" customHeight="1">
      <c r="A142" s="318">
        <v>13</v>
      </c>
      <c r="B142" s="349" t="s">
        <v>399</v>
      </c>
      <c r="C142" s="329">
        <v>4864892</v>
      </c>
      <c r="D142" s="123" t="s">
        <v>12</v>
      </c>
      <c r="E142" s="95" t="s">
        <v>346</v>
      </c>
      <c r="F142" s="316">
        <v>500</v>
      </c>
      <c r="G142" s="335">
        <v>999028</v>
      </c>
      <c r="H142" s="336">
        <v>999028</v>
      </c>
      <c r="I142" s="278">
        <f>G142-H142</f>
        <v>0</v>
      </c>
      <c r="J142" s="278">
        <f>$F142*I142</f>
        <v>0</v>
      </c>
      <c r="K142" s="278">
        <f>J142/1000000</f>
        <v>0</v>
      </c>
      <c r="L142" s="335">
        <v>16662</v>
      </c>
      <c r="M142" s="336">
        <v>16662</v>
      </c>
      <c r="N142" s="278">
        <f>L142-M142</f>
        <v>0</v>
      </c>
      <c r="O142" s="278">
        <f>$F142*N142</f>
        <v>0</v>
      </c>
      <c r="P142" s="278">
        <f>O142/1000000</f>
        <v>0</v>
      </c>
      <c r="Q142" s="494"/>
    </row>
    <row r="143" spans="1:17" ht="14.25" customHeight="1">
      <c r="A143" s="318">
        <v>14</v>
      </c>
      <c r="B143" s="349" t="s">
        <v>402</v>
      </c>
      <c r="C143" s="329">
        <v>4865048</v>
      </c>
      <c r="D143" s="123" t="s">
        <v>12</v>
      </c>
      <c r="E143" s="95" t="s">
        <v>346</v>
      </c>
      <c r="F143" s="316">
        <v>250</v>
      </c>
      <c r="G143" s="335">
        <v>999862</v>
      </c>
      <c r="H143" s="336">
        <v>999862</v>
      </c>
      <c r="I143" s="278">
        <f>G143-H143</f>
        <v>0</v>
      </c>
      <c r="J143" s="278">
        <f>$F143*I143</f>
        <v>0</v>
      </c>
      <c r="K143" s="278">
        <f>J143/1000000</f>
        <v>0</v>
      </c>
      <c r="L143" s="335">
        <v>999849</v>
      </c>
      <c r="M143" s="336">
        <v>999849</v>
      </c>
      <c r="N143" s="278">
        <f>L143-M143</f>
        <v>0</v>
      </c>
      <c r="O143" s="278">
        <f>$F143*N143</f>
        <v>0</v>
      </c>
      <c r="P143" s="278">
        <f>O143/1000000</f>
        <v>0</v>
      </c>
      <c r="Q143" s="486"/>
    </row>
    <row r="144" spans="1:17" ht="14.25" customHeight="1">
      <c r="A144" s="318">
        <v>15</v>
      </c>
      <c r="B144" s="349" t="s">
        <v>119</v>
      </c>
      <c r="C144" s="329">
        <v>4902508</v>
      </c>
      <c r="D144" s="123" t="s">
        <v>12</v>
      </c>
      <c r="E144" s="95" t="s">
        <v>346</v>
      </c>
      <c r="F144" s="316">
        <v>833.33</v>
      </c>
      <c r="G144" s="335">
        <v>2</v>
      </c>
      <c r="H144" s="336">
        <v>2</v>
      </c>
      <c r="I144" s="278">
        <f>G144-H144</f>
        <v>0</v>
      </c>
      <c r="J144" s="278">
        <f>$F144*I144</f>
        <v>0</v>
      </c>
      <c r="K144" s="278">
        <f>J144/1000000</f>
        <v>0</v>
      </c>
      <c r="L144" s="335">
        <v>999580</v>
      </c>
      <c r="M144" s="336">
        <v>999580</v>
      </c>
      <c r="N144" s="278">
        <f>L144-M144</f>
        <v>0</v>
      </c>
      <c r="O144" s="278">
        <f>$F144*N144</f>
        <v>0</v>
      </c>
      <c r="P144" s="278">
        <f>O144/1000000</f>
        <v>0</v>
      </c>
      <c r="Q144" s="473"/>
    </row>
    <row r="145" spans="1:17" ht="14.25" customHeight="1">
      <c r="A145" s="318"/>
      <c r="B145" s="350" t="s">
        <v>187</v>
      </c>
      <c r="C145" s="329"/>
      <c r="D145" s="123"/>
      <c r="E145" s="123"/>
      <c r="F145" s="316"/>
      <c r="G145" s="335"/>
      <c r="H145" s="336"/>
      <c r="I145" s="278"/>
      <c r="J145" s="278"/>
      <c r="K145" s="278"/>
      <c r="L145" s="263"/>
      <c r="M145" s="278"/>
      <c r="N145" s="278"/>
      <c r="O145" s="278"/>
      <c r="P145" s="278"/>
      <c r="Q145" s="473"/>
    </row>
    <row r="146" spans="1:17" ht="14.25" customHeight="1">
      <c r="A146" s="318">
        <v>16</v>
      </c>
      <c r="B146" s="317" t="s">
        <v>188</v>
      </c>
      <c r="C146" s="329">
        <v>4865133</v>
      </c>
      <c r="D146" s="83" t="s">
        <v>12</v>
      </c>
      <c r="E146" s="95" t="s">
        <v>346</v>
      </c>
      <c r="F146" s="316">
        <v>-100</v>
      </c>
      <c r="G146" s="335">
        <v>433427</v>
      </c>
      <c r="H146" s="336">
        <v>429322</v>
      </c>
      <c r="I146" s="278">
        <f>G146-H146</f>
        <v>4105</v>
      </c>
      <c r="J146" s="278">
        <f>$F146*I146</f>
        <v>-410500</v>
      </c>
      <c r="K146" s="278">
        <f>J146/1000000</f>
        <v>-0.4105</v>
      </c>
      <c r="L146" s="335">
        <v>49064</v>
      </c>
      <c r="M146" s="336">
        <v>49064</v>
      </c>
      <c r="N146" s="278">
        <f>L146-M146</f>
        <v>0</v>
      </c>
      <c r="O146" s="278">
        <f>$F146*N146</f>
        <v>0</v>
      </c>
      <c r="P146" s="278">
        <f>O146/1000000</f>
        <v>0</v>
      </c>
      <c r="Q146" s="473"/>
    </row>
    <row r="147" spans="1:17" ht="14.25" customHeight="1">
      <c r="A147" s="318"/>
      <c r="B147" s="351" t="s">
        <v>189</v>
      </c>
      <c r="C147" s="329"/>
      <c r="D147" s="83"/>
      <c r="E147" s="123"/>
      <c r="F147" s="316"/>
      <c r="G147" s="418"/>
      <c r="H147" s="421"/>
      <c r="I147" s="278"/>
      <c r="J147" s="278"/>
      <c r="K147" s="278"/>
      <c r="L147" s="263"/>
      <c r="M147" s="278"/>
      <c r="N147" s="278"/>
      <c r="O147" s="278"/>
      <c r="P147" s="278"/>
      <c r="Q147" s="473"/>
    </row>
    <row r="148" spans="1:17" s="739" customFormat="1" ht="14.25" customHeight="1">
      <c r="A148" s="746">
        <v>17</v>
      </c>
      <c r="B148" s="849" t="s">
        <v>176</v>
      </c>
      <c r="C148" s="732">
        <v>4865076</v>
      </c>
      <c r="D148" s="850" t="s">
        <v>12</v>
      </c>
      <c r="E148" s="751" t="s">
        <v>346</v>
      </c>
      <c r="F148" s="753">
        <v>-100</v>
      </c>
      <c r="G148" s="735">
        <v>6632</v>
      </c>
      <c r="H148" s="736">
        <v>6565</v>
      </c>
      <c r="I148" s="759">
        <f>G148-H148</f>
        <v>67</v>
      </c>
      <c r="J148" s="759">
        <f>$F148*I148</f>
        <v>-6700</v>
      </c>
      <c r="K148" s="759">
        <f>J148/1000000</f>
        <v>-0.0067</v>
      </c>
      <c r="L148" s="735">
        <v>30414</v>
      </c>
      <c r="M148" s="736">
        <v>30196</v>
      </c>
      <c r="N148" s="759">
        <f>L148-M148</f>
        <v>218</v>
      </c>
      <c r="O148" s="759">
        <f>$F148*N148</f>
        <v>-21800</v>
      </c>
      <c r="P148" s="759">
        <f>O148/1000000</f>
        <v>-0.0218</v>
      </c>
      <c r="Q148" s="755"/>
    </row>
    <row r="149" spans="1:17" s="739" customFormat="1" ht="14.25" customHeight="1">
      <c r="A149" s="746">
        <v>18</v>
      </c>
      <c r="B149" s="758" t="s">
        <v>190</v>
      </c>
      <c r="C149" s="732">
        <v>4865077</v>
      </c>
      <c r="D149" s="750" t="s">
        <v>12</v>
      </c>
      <c r="E149" s="751" t="s">
        <v>346</v>
      </c>
      <c r="F149" s="753">
        <v>-100</v>
      </c>
      <c r="G149" s="735">
        <v>0</v>
      </c>
      <c r="H149" s="736">
        <v>0</v>
      </c>
      <c r="I149" s="759">
        <f>G149-H149</f>
        <v>0</v>
      </c>
      <c r="J149" s="759">
        <f>$F149*I149</f>
        <v>0</v>
      </c>
      <c r="K149" s="759">
        <f>J149/1000000</f>
        <v>0</v>
      </c>
      <c r="L149" s="735">
        <v>0</v>
      </c>
      <c r="M149" s="736">
        <v>0</v>
      </c>
      <c r="N149" s="759">
        <f>L149-M149</f>
        <v>0</v>
      </c>
      <c r="O149" s="759">
        <f>$F149*N149</f>
        <v>0</v>
      </c>
      <c r="P149" s="759">
        <f>O149/1000000</f>
        <v>0</v>
      </c>
      <c r="Q149" s="760"/>
    </row>
    <row r="150" spans="1:17" ht="14.25" customHeight="1">
      <c r="A150" s="566"/>
      <c r="B150" s="350" t="s">
        <v>49</v>
      </c>
      <c r="C150" s="609"/>
      <c r="D150" s="91"/>
      <c r="E150" s="91"/>
      <c r="F150" s="316"/>
      <c r="G150" s="418"/>
      <c r="H150" s="421"/>
      <c r="I150" s="278"/>
      <c r="J150" s="278"/>
      <c r="K150" s="278"/>
      <c r="L150" s="263"/>
      <c r="M150" s="278"/>
      <c r="N150" s="278"/>
      <c r="O150" s="278"/>
      <c r="P150" s="278"/>
      <c r="Q150" s="473"/>
    </row>
    <row r="151" spans="1:17" ht="14.25" customHeight="1">
      <c r="A151" s="318">
        <v>19</v>
      </c>
      <c r="B151" s="712" t="s">
        <v>195</v>
      </c>
      <c r="C151" s="329">
        <v>4902503</v>
      </c>
      <c r="D151" s="95" t="s">
        <v>12</v>
      </c>
      <c r="E151" s="95" t="s">
        <v>346</v>
      </c>
      <c r="F151" s="316">
        <v>-416.66</v>
      </c>
      <c r="G151" s="335">
        <v>998113</v>
      </c>
      <c r="H151" s="336">
        <v>998020</v>
      </c>
      <c r="I151" s="278">
        <f>G151-H151</f>
        <v>93</v>
      </c>
      <c r="J151" s="278">
        <f>$F151*I151</f>
        <v>-38749.380000000005</v>
      </c>
      <c r="K151" s="278">
        <f>J151/1000000</f>
        <v>-0.03874938000000001</v>
      </c>
      <c r="L151" s="335">
        <v>999151</v>
      </c>
      <c r="M151" s="336">
        <v>999137</v>
      </c>
      <c r="N151" s="278">
        <f>L151-M151</f>
        <v>14</v>
      </c>
      <c r="O151" s="278">
        <f>$F151*N151</f>
        <v>-5833.240000000001</v>
      </c>
      <c r="P151" s="278">
        <f>O151/1000000</f>
        <v>-0.005833240000000001</v>
      </c>
      <c r="Q151" s="473"/>
    </row>
    <row r="152" spans="1:17" ht="14.25" customHeight="1">
      <c r="A152" s="318"/>
      <c r="B152" s="351" t="s">
        <v>50</v>
      </c>
      <c r="C152" s="316"/>
      <c r="D152" s="83"/>
      <c r="E152" s="83"/>
      <c r="F152" s="316"/>
      <c r="G152" s="418"/>
      <c r="H152" s="421"/>
      <c r="I152" s="278"/>
      <c r="J152" s="278"/>
      <c r="K152" s="278"/>
      <c r="L152" s="263"/>
      <c r="M152" s="278"/>
      <c r="N152" s="278"/>
      <c r="O152" s="278"/>
      <c r="P152" s="278"/>
      <c r="Q152" s="473"/>
    </row>
    <row r="153" spans="1:17" ht="14.25" customHeight="1">
      <c r="A153" s="318"/>
      <c r="B153" s="351" t="s">
        <v>51</v>
      </c>
      <c r="C153" s="316"/>
      <c r="D153" s="83"/>
      <c r="E153" s="83"/>
      <c r="F153" s="316"/>
      <c r="G153" s="418"/>
      <c r="H153" s="421"/>
      <c r="I153" s="278"/>
      <c r="J153" s="278"/>
      <c r="K153" s="278"/>
      <c r="L153" s="263"/>
      <c r="M153" s="278"/>
      <c r="N153" s="278"/>
      <c r="O153" s="278"/>
      <c r="P153" s="278"/>
      <c r="Q153" s="473"/>
    </row>
    <row r="154" spans="1:17" ht="14.25" customHeight="1">
      <c r="A154" s="318"/>
      <c r="B154" s="351" t="s">
        <v>52</v>
      </c>
      <c r="C154" s="316"/>
      <c r="D154" s="83"/>
      <c r="E154" s="83"/>
      <c r="F154" s="316"/>
      <c r="G154" s="418"/>
      <c r="H154" s="421"/>
      <c r="I154" s="278"/>
      <c r="J154" s="278"/>
      <c r="K154" s="278"/>
      <c r="L154" s="263"/>
      <c r="M154" s="278"/>
      <c r="N154" s="278"/>
      <c r="O154" s="278"/>
      <c r="P154" s="278"/>
      <c r="Q154" s="473"/>
    </row>
    <row r="155" spans="1:17" ht="14.25" customHeight="1">
      <c r="A155" s="318">
        <v>20</v>
      </c>
      <c r="B155" s="349" t="s">
        <v>53</v>
      </c>
      <c r="C155" s="329">
        <v>4865090</v>
      </c>
      <c r="D155" s="123" t="s">
        <v>12</v>
      </c>
      <c r="E155" s="95" t="s">
        <v>346</v>
      </c>
      <c r="F155" s="316">
        <v>-100</v>
      </c>
      <c r="G155" s="335">
        <v>9014</v>
      </c>
      <c r="H155" s="336">
        <v>9019</v>
      </c>
      <c r="I155" s="336">
        <f>G155-H155</f>
        <v>-5</v>
      </c>
      <c r="J155" s="336">
        <f>$F155*I155</f>
        <v>500</v>
      </c>
      <c r="K155" s="337">
        <f>J155/1000000</f>
        <v>0.0005</v>
      </c>
      <c r="L155" s="335">
        <v>37463</v>
      </c>
      <c r="M155" s="336">
        <v>37486</v>
      </c>
      <c r="N155" s="336">
        <f>L155-M155</f>
        <v>-23</v>
      </c>
      <c r="O155" s="336">
        <f>$F155*N155</f>
        <v>2300</v>
      </c>
      <c r="P155" s="337">
        <f>O155/1000000</f>
        <v>0.0023</v>
      </c>
      <c r="Q155" s="851" t="s">
        <v>476</v>
      </c>
    </row>
    <row r="156" spans="1:17" ht="14.25" customHeight="1">
      <c r="A156" s="318"/>
      <c r="B156" s="349"/>
      <c r="C156" s="329"/>
      <c r="D156" s="123"/>
      <c r="E156" s="95"/>
      <c r="F156" s="316"/>
      <c r="G156" s="335"/>
      <c r="H156" s="336"/>
      <c r="I156" s="336"/>
      <c r="J156" s="336"/>
      <c r="K156" s="337">
        <v>0.00022</v>
      </c>
      <c r="L156" s="335"/>
      <c r="M156" s="336"/>
      <c r="N156" s="336"/>
      <c r="O156" s="336"/>
      <c r="P156" s="337">
        <v>0.0012</v>
      </c>
      <c r="Q156" s="851" t="s">
        <v>470</v>
      </c>
    </row>
    <row r="157" spans="1:17" ht="14.25" customHeight="1">
      <c r="A157" s="318">
        <v>21</v>
      </c>
      <c r="B157" s="349" t="s">
        <v>54</v>
      </c>
      <c r="C157" s="329">
        <v>4902519</v>
      </c>
      <c r="D157" s="123" t="s">
        <v>12</v>
      </c>
      <c r="E157" s="95" t="s">
        <v>346</v>
      </c>
      <c r="F157" s="316">
        <v>-100</v>
      </c>
      <c r="G157" s="335">
        <v>11760</v>
      </c>
      <c r="H157" s="336">
        <v>11820</v>
      </c>
      <c r="I157" s="278">
        <f>G157-H157</f>
        <v>-60</v>
      </c>
      <c r="J157" s="278">
        <f>$F157*I157</f>
        <v>6000</v>
      </c>
      <c r="K157" s="278">
        <f>J157/1000000</f>
        <v>0.006</v>
      </c>
      <c r="L157" s="335">
        <v>77077</v>
      </c>
      <c r="M157" s="336">
        <v>77294</v>
      </c>
      <c r="N157" s="278">
        <f>L157-M157</f>
        <v>-217</v>
      </c>
      <c r="O157" s="278">
        <f>$F157*N157</f>
        <v>21700</v>
      </c>
      <c r="P157" s="278">
        <f>O157/1000000</f>
        <v>0.0217</v>
      </c>
      <c r="Q157" s="473"/>
    </row>
    <row r="158" spans="1:17" ht="14.25" customHeight="1">
      <c r="A158" s="318">
        <v>22</v>
      </c>
      <c r="B158" s="349" t="s">
        <v>55</v>
      </c>
      <c r="C158" s="329">
        <v>4902539</v>
      </c>
      <c r="D158" s="123" t="s">
        <v>12</v>
      </c>
      <c r="E158" s="95" t="s">
        <v>346</v>
      </c>
      <c r="F158" s="316">
        <v>-100</v>
      </c>
      <c r="G158" s="335">
        <v>1412</v>
      </c>
      <c r="H158" s="336">
        <v>1401</v>
      </c>
      <c r="I158" s="278">
        <f>G158-H158</f>
        <v>11</v>
      </c>
      <c r="J158" s="278">
        <f>$F158*I158</f>
        <v>-1100</v>
      </c>
      <c r="K158" s="278">
        <f>J158/1000000</f>
        <v>-0.0011</v>
      </c>
      <c r="L158" s="335">
        <v>19585</v>
      </c>
      <c r="M158" s="336">
        <v>19240</v>
      </c>
      <c r="N158" s="278">
        <f>L158-M158</f>
        <v>345</v>
      </c>
      <c r="O158" s="278">
        <f>$F158*N158</f>
        <v>-34500</v>
      </c>
      <c r="P158" s="278">
        <f>O158/1000000</f>
        <v>-0.0345</v>
      </c>
      <c r="Q158" s="473"/>
    </row>
    <row r="159" spans="1:17" ht="14.25" customHeight="1">
      <c r="A159" s="318"/>
      <c r="B159" s="350" t="s">
        <v>56</v>
      </c>
      <c r="C159" s="329"/>
      <c r="D159" s="123"/>
      <c r="E159" s="123"/>
      <c r="F159" s="316"/>
      <c r="G159" s="418"/>
      <c r="H159" s="421"/>
      <c r="I159" s="278"/>
      <c r="J159" s="278"/>
      <c r="K159" s="278"/>
      <c r="L159" s="263"/>
      <c r="M159" s="278"/>
      <c r="N159" s="278"/>
      <c r="O159" s="278"/>
      <c r="P159" s="278"/>
      <c r="Q159" s="473"/>
    </row>
    <row r="160" spans="1:17" ht="14.25" customHeight="1">
      <c r="A160" s="318">
        <v>23</v>
      </c>
      <c r="B160" s="349" t="s">
        <v>57</v>
      </c>
      <c r="C160" s="329">
        <v>4902591</v>
      </c>
      <c r="D160" s="123" t="s">
        <v>12</v>
      </c>
      <c r="E160" s="95" t="s">
        <v>346</v>
      </c>
      <c r="F160" s="316">
        <v>-1333</v>
      </c>
      <c r="G160" s="335">
        <v>381</v>
      </c>
      <c r="H160" s="336">
        <v>373</v>
      </c>
      <c r="I160" s="278">
        <f aca="true" t="shared" si="24" ref="I160:I168">G160-H160</f>
        <v>8</v>
      </c>
      <c r="J160" s="278">
        <f aca="true" t="shared" si="25" ref="J160:J168">$F160*I160</f>
        <v>-10664</v>
      </c>
      <c r="K160" s="278">
        <f aca="true" t="shared" si="26" ref="K160:K168">J160/1000000</f>
        <v>-0.010664</v>
      </c>
      <c r="L160" s="335">
        <v>301</v>
      </c>
      <c r="M160" s="336">
        <v>277</v>
      </c>
      <c r="N160" s="278">
        <f aca="true" t="shared" si="27" ref="N160:N168">L160-M160</f>
        <v>24</v>
      </c>
      <c r="O160" s="278">
        <f aca="true" t="shared" si="28" ref="O160:O168">$F160*N160</f>
        <v>-31992</v>
      </c>
      <c r="P160" s="278">
        <f aca="true" t="shared" si="29" ref="P160:P168">O160/1000000</f>
        <v>-0.031992</v>
      </c>
      <c r="Q160" s="473"/>
    </row>
    <row r="161" spans="1:17" ht="14.25" customHeight="1">
      <c r="A161" s="318">
        <v>24</v>
      </c>
      <c r="B161" s="349" t="s">
        <v>58</v>
      </c>
      <c r="C161" s="329">
        <v>4902565</v>
      </c>
      <c r="D161" s="123" t="s">
        <v>12</v>
      </c>
      <c r="E161" s="95" t="s">
        <v>346</v>
      </c>
      <c r="F161" s="316">
        <v>-100</v>
      </c>
      <c r="G161" s="335">
        <v>96</v>
      </c>
      <c r="H161" s="336">
        <v>44</v>
      </c>
      <c r="I161" s="278">
        <f>G161-H161</f>
        <v>52</v>
      </c>
      <c r="J161" s="278">
        <f>$F161*I161</f>
        <v>-5200</v>
      </c>
      <c r="K161" s="278">
        <f>J161/1000000</f>
        <v>-0.0052</v>
      </c>
      <c r="L161" s="335">
        <v>999988</v>
      </c>
      <c r="M161" s="336">
        <v>999987</v>
      </c>
      <c r="N161" s="278">
        <f>L161-M161</f>
        <v>1</v>
      </c>
      <c r="O161" s="278">
        <f>$F161*N161</f>
        <v>-100</v>
      </c>
      <c r="P161" s="278">
        <f>O161/1000000</f>
        <v>-0.0001</v>
      </c>
      <c r="Q161" s="473"/>
    </row>
    <row r="162" spans="1:17" ht="14.25" customHeight="1">
      <c r="A162" s="318">
        <v>25</v>
      </c>
      <c r="B162" s="349" t="s">
        <v>59</v>
      </c>
      <c r="C162" s="329">
        <v>4902523</v>
      </c>
      <c r="D162" s="123" t="s">
        <v>12</v>
      </c>
      <c r="E162" s="95" t="s">
        <v>346</v>
      </c>
      <c r="F162" s="316">
        <v>-100</v>
      </c>
      <c r="G162" s="335">
        <v>999815</v>
      </c>
      <c r="H162" s="336">
        <v>999815</v>
      </c>
      <c r="I162" s="278">
        <f t="shared" si="24"/>
        <v>0</v>
      </c>
      <c r="J162" s="278">
        <f t="shared" si="25"/>
        <v>0</v>
      </c>
      <c r="K162" s="278">
        <f t="shared" si="26"/>
        <v>0</v>
      </c>
      <c r="L162" s="335">
        <v>999943</v>
      </c>
      <c r="M162" s="336">
        <v>999943</v>
      </c>
      <c r="N162" s="278">
        <f t="shared" si="27"/>
        <v>0</v>
      </c>
      <c r="O162" s="278">
        <f t="shared" si="28"/>
        <v>0</v>
      </c>
      <c r="P162" s="278">
        <f t="shared" si="29"/>
        <v>0</v>
      </c>
      <c r="Q162" s="473"/>
    </row>
    <row r="163" spans="1:17" ht="14.25" customHeight="1">
      <c r="A163" s="318">
        <v>26</v>
      </c>
      <c r="B163" s="349" t="s">
        <v>60</v>
      </c>
      <c r="C163" s="329">
        <v>4902547</v>
      </c>
      <c r="D163" s="123" t="s">
        <v>12</v>
      </c>
      <c r="E163" s="95" t="s">
        <v>346</v>
      </c>
      <c r="F163" s="316">
        <v>-100</v>
      </c>
      <c r="G163" s="335">
        <v>5885</v>
      </c>
      <c r="H163" s="336">
        <v>5885</v>
      </c>
      <c r="I163" s="278">
        <f t="shared" si="24"/>
        <v>0</v>
      </c>
      <c r="J163" s="278">
        <f t="shared" si="25"/>
        <v>0</v>
      </c>
      <c r="K163" s="278">
        <f t="shared" si="26"/>
        <v>0</v>
      </c>
      <c r="L163" s="335">
        <v>8891</v>
      </c>
      <c r="M163" s="336">
        <v>8891</v>
      </c>
      <c r="N163" s="278">
        <f t="shared" si="27"/>
        <v>0</v>
      </c>
      <c r="O163" s="278">
        <f t="shared" si="28"/>
        <v>0</v>
      </c>
      <c r="P163" s="278">
        <f t="shared" si="29"/>
        <v>0</v>
      </c>
      <c r="Q163" s="473"/>
    </row>
    <row r="164" spans="1:17" ht="14.25" customHeight="1">
      <c r="A164" s="318">
        <v>27</v>
      </c>
      <c r="B164" s="317" t="s">
        <v>61</v>
      </c>
      <c r="C164" s="316">
        <v>4902605</v>
      </c>
      <c r="D164" s="83" t="s">
        <v>12</v>
      </c>
      <c r="E164" s="95" t="s">
        <v>346</v>
      </c>
      <c r="F164" s="855">
        <v>-1333.33</v>
      </c>
      <c r="G164" s="335">
        <v>0</v>
      </c>
      <c r="H164" s="336">
        <v>0</v>
      </c>
      <c r="I164" s="278">
        <f t="shared" si="24"/>
        <v>0</v>
      </c>
      <c r="J164" s="278">
        <f t="shared" si="25"/>
        <v>0</v>
      </c>
      <c r="K164" s="278">
        <f t="shared" si="26"/>
        <v>0</v>
      </c>
      <c r="L164" s="335">
        <v>0</v>
      </c>
      <c r="M164" s="336">
        <v>0</v>
      </c>
      <c r="N164" s="278">
        <f t="shared" si="27"/>
        <v>0</v>
      </c>
      <c r="O164" s="278">
        <f t="shared" si="28"/>
        <v>0</v>
      </c>
      <c r="P164" s="278">
        <f t="shared" si="29"/>
        <v>0</v>
      </c>
      <c r="Q164" s="473"/>
    </row>
    <row r="165" spans="1:17" ht="14.25" customHeight="1">
      <c r="A165" s="318"/>
      <c r="B165" s="317"/>
      <c r="C165" s="316">
        <v>4902548</v>
      </c>
      <c r="D165" s="83" t="s">
        <v>12</v>
      </c>
      <c r="E165" s="95" t="s">
        <v>346</v>
      </c>
      <c r="F165" s="855">
        <v>-100</v>
      </c>
      <c r="G165" s="335">
        <v>0</v>
      </c>
      <c r="H165" s="336">
        <v>0</v>
      </c>
      <c r="I165" s="278">
        <f>G165-H165</f>
        <v>0</v>
      </c>
      <c r="J165" s="278">
        <f t="shared" si="25"/>
        <v>0</v>
      </c>
      <c r="K165" s="278">
        <f t="shared" si="26"/>
        <v>0</v>
      </c>
      <c r="L165" s="335">
        <v>0</v>
      </c>
      <c r="M165" s="336">
        <v>0</v>
      </c>
      <c r="N165" s="278">
        <f>L165-M165</f>
        <v>0</v>
      </c>
      <c r="O165" s="278">
        <f t="shared" si="28"/>
        <v>0</v>
      </c>
      <c r="P165" s="278">
        <f t="shared" si="29"/>
        <v>0</v>
      </c>
      <c r="Q165" s="473" t="s">
        <v>472</v>
      </c>
    </row>
    <row r="166" spans="1:17" ht="14.25" customHeight="1">
      <c r="A166" s="318">
        <v>28</v>
      </c>
      <c r="B166" s="317" t="s">
        <v>62</v>
      </c>
      <c r="C166" s="316">
        <v>5295190</v>
      </c>
      <c r="D166" s="83" t="s">
        <v>12</v>
      </c>
      <c r="E166" s="95" t="s">
        <v>346</v>
      </c>
      <c r="F166" s="316">
        <v>-100</v>
      </c>
      <c r="G166" s="335">
        <v>1000113</v>
      </c>
      <c r="H166" s="336">
        <v>999946</v>
      </c>
      <c r="I166" s="278">
        <f>G166-H166</f>
        <v>167</v>
      </c>
      <c r="J166" s="278">
        <f>$F166*I166</f>
        <v>-16700</v>
      </c>
      <c r="K166" s="278">
        <f>J166/1000000</f>
        <v>-0.0167</v>
      </c>
      <c r="L166" s="335">
        <v>17203</v>
      </c>
      <c r="M166" s="336">
        <v>17161</v>
      </c>
      <c r="N166" s="278">
        <f>L166-M166</f>
        <v>42</v>
      </c>
      <c r="O166" s="278">
        <f>$F166*N166</f>
        <v>-4200</v>
      </c>
      <c r="P166" s="278">
        <f>O166/1000000</f>
        <v>-0.0042</v>
      </c>
      <c r="Q166" s="473"/>
    </row>
    <row r="167" spans="1:17" ht="14.25" customHeight="1">
      <c r="A167" s="318">
        <v>29</v>
      </c>
      <c r="B167" s="317" t="s">
        <v>63</v>
      </c>
      <c r="C167" s="316">
        <v>4902529</v>
      </c>
      <c r="D167" s="83" t="s">
        <v>12</v>
      </c>
      <c r="E167" s="95" t="s">
        <v>346</v>
      </c>
      <c r="F167" s="316">
        <v>-44.44</v>
      </c>
      <c r="G167" s="335">
        <v>989588</v>
      </c>
      <c r="H167" s="336">
        <v>989591</v>
      </c>
      <c r="I167" s="278">
        <f t="shared" si="24"/>
        <v>-3</v>
      </c>
      <c r="J167" s="278">
        <f t="shared" si="25"/>
        <v>133.32</v>
      </c>
      <c r="K167" s="278">
        <f t="shared" si="26"/>
        <v>0.00013332</v>
      </c>
      <c r="L167" s="335">
        <v>305</v>
      </c>
      <c r="M167" s="336">
        <v>328</v>
      </c>
      <c r="N167" s="278">
        <f t="shared" si="27"/>
        <v>-23</v>
      </c>
      <c r="O167" s="278">
        <f t="shared" si="28"/>
        <v>1022.1199999999999</v>
      </c>
      <c r="P167" s="278">
        <f t="shared" si="29"/>
        <v>0.0010221199999999998</v>
      </c>
      <c r="Q167" s="486"/>
    </row>
    <row r="168" spans="1:17" ht="14.25" customHeight="1">
      <c r="A168" s="318">
        <v>30</v>
      </c>
      <c r="B168" s="317" t="s">
        <v>144</v>
      </c>
      <c r="C168" s="316">
        <v>4865087</v>
      </c>
      <c r="D168" s="83" t="s">
        <v>12</v>
      </c>
      <c r="E168" s="95" t="s">
        <v>346</v>
      </c>
      <c r="F168" s="316">
        <v>-100</v>
      </c>
      <c r="G168" s="335">
        <v>0</v>
      </c>
      <c r="H168" s="336">
        <v>0</v>
      </c>
      <c r="I168" s="278">
        <f t="shared" si="24"/>
        <v>0</v>
      </c>
      <c r="J168" s="278">
        <f t="shared" si="25"/>
        <v>0</v>
      </c>
      <c r="K168" s="278">
        <f t="shared" si="26"/>
        <v>0</v>
      </c>
      <c r="L168" s="335">
        <v>0</v>
      </c>
      <c r="M168" s="336">
        <v>0</v>
      </c>
      <c r="N168" s="278">
        <f t="shared" si="27"/>
        <v>0</v>
      </c>
      <c r="O168" s="278">
        <f t="shared" si="28"/>
        <v>0</v>
      </c>
      <c r="P168" s="278">
        <f t="shared" si="29"/>
        <v>0</v>
      </c>
      <c r="Q168" s="473"/>
    </row>
    <row r="169" spans="1:17" ht="14.25" customHeight="1">
      <c r="A169" s="318"/>
      <c r="B169" s="351" t="s">
        <v>78</v>
      </c>
      <c r="C169" s="316"/>
      <c r="D169" s="83"/>
      <c r="E169" s="83"/>
      <c r="F169" s="316"/>
      <c r="G169" s="418"/>
      <c r="H169" s="421"/>
      <c r="I169" s="278"/>
      <c r="J169" s="278"/>
      <c r="K169" s="278"/>
      <c r="L169" s="263"/>
      <c r="M169" s="278"/>
      <c r="N169" s="278"/>
      <c r="O169" s="278"/>
      <c r="P169" s="278"/>
      <c r="Q169" s="473"/>
    </row>
    <row r="170" spans="1:17" ht="14.25" customHeight="1">
      <c r="A170" s="318">
        <v>31</v>
      </c>
      <c r="B170" s="317" t="s">
        <v>79</v>
      </c>
      <c r="C170" s="316">
        <v>4902577</v>
      </c>
      <c r="D170" s="83" t="s">
        <v>12</v>
      </c>
      <c r="E170" s="95" t="s">
        <v>346</v>
      </c>
      <c r="F170" s="316">
        <v>400</v>
      </c>
      <c r="G170" s="335">
        <v>995611</v>
      </c>
      <c r="H170" s="336">
        <v>995611</v>
      </c>
      <c r="I170" s="278">
        <f>G170-H170</f>
        <v>0</v>
      </c>
      <c r="J170" s="278">
        <f>$F170*I170</f>
        <v>0</v>
      </c>
      <c r="K170" s="278">
        <f>J170/1000000</f>
        <v>0</v>
      </c>
      <c r="L170" s="335">
        <v>86</v>
      </c>
      <c r="M170" s="336">
        <v>86</v>
      </c>
      <c r="N170" s="278">
        <f>L170-M170</f>
        <v>0</v>
      </c>
      <c r="O170" s="278">
        <f>$F170*N170</f>
        <v>0</v>
      </c>
      <c r="P170" s="278">
        <f>O170/1000000</f>
        <v>0</v>
      </c>
      <c r="Q170" s="473"/>
    </row>
    <row r="171" spans="1:17" ht="14.25" customHeight="1">
      <c r="A171" s="318">
        <v>32</v>
      </c>
      <c r="B171" s="317" t="s">
        <v>80</v>
      </c>
      <c r="C171" s="316">
        <v>4902525</v>
      </c>
      <c r="D171" s="83" t="s">
        <v>12</v>
      </c>
      <c r="E171" s="95" t="s">
        <v>346</v>
      </c>
      <c r="F171" s="316">
        <v>-400</v>
      </c>
      <c r="G171" s="335">
        <v>999989</v>
      </c>
      <c r="H171" s="336">
        <v>999989</v>
      </c>
      <c r="I171" s="278">
        <f>G171-H171</f>
        <v>0</v>
      </c>
      <c r="J171" s="278">
        <f>$F171*I171</f>
        <v>0</v>
      </c>
      <c r="K171" s="278">
        <f>J171/1000000</f>
        <v>0</v>
      </c>
      <c r="L171" s="335">
        <v>999705</v>
      </c>
      <c r="M171" s="336">
        <v>999705</v>
      </c>
      <c r="N171" s="278">
        <f>L171-M171</f>
        <v>0</v>
      </c>
      <c r="O171" s="278">
        <f>$F171*N171</f>
        <v>0</v>
      </c>
      <c r="P171" s="278">
        <f>O171/1000000</f>
        <v>0</v>
      </c>
      <c r="Q171" s="473"/>
    </row>
    <row r="172" spans="1:17" ht="14.25" customHeight="1">
      <c r="A172" s="316"/>
      <c r="B172" s="341" t="s">
        <v>459</v>
      </c>
      <c r="C172" s="316"/>
      <c r="D172" s="83"/>
      <c r="E172" s="95"/>
      <c r="F172" s="316"/>
      <c r="G172" s="335"/>
      <c r="H172" s="336"/>
      <c r="I172" s="278"/>
      <c r="J172" s="278"/>
      <c r="K172" s="278"/>
      <c r="L172" s="335"/>
      <c r="M172" s="336"/>
      <c r="N172" s="278"/>
      <c r="O172" s="278"/>
      <c r="P172" s="278"/>
      <c r="Q172" s="831"/>
    </row>
    <row r="173" spans="1:17" ht="14.25" customHeight="1">
      <c r="A173" s="316">
        <v>33</v>
      </c>
      <c r="B173" s="872" t="s">
        <v>458</v>
      </c>
      <c r="C173" s="316">
        <v>4864953</v>
      </c>
      <c r="D173" s="83" t="s">
        <v>12</v>
      </c>
      <c r="E173" s="95" t="s">
        <v>346</v>
      </c>
      <c r="F173" s="316">
        <v>-500</v>
      </c>
      <c r="G173" s="335">
        <v>999215</v>
      </c>
      <c r="H173" s="56">
        <v>999225</v>
      </c>
      <c r="I173" s="278">
        <f>G173-H173</f>
        <v>-10</v>
      </c>
      <c r="J173" s="278">
        <f>$F173*I173</f>
        <v>5000</v>
      </c>
      <c r="K173" s="278">
        <f>J173/1000000</f>
        <v>0.005</v>
      </c>
      <c r="L173" s="335">
        <v>999999</v>
      </c>
      <c r="M173" s="336">
        <v>999999</v>
      </c>
      <c r="N173" s="278">
        <f>L173-M173</f>
        <v>0</v>
      </c>
      <c r="O173" s="278">
        <f>$F173*N173</f>
        <v>0</v>
      </c>
      <c r="P173" s="278">
        <f>O173/1000000</f>
        <v>0</v>
      </c>
      <c r="Q173" s="831"/>
    </row>
    <row r="174" spans="1:17" s="835" customFormat="1" ht="14.25" customHeight="1">
      <c r="A174" s="834"/>
      <c r="B174" s="341" t="s">
        <v>460</v>
      </c>
      <c r="C174" s="744"/>
      <c r="D174" s="750"/>
      <c r="E174" s="751"/>
      <c r="F174" s="732"/>
      <c r="G174" s="335"/>
      <c r="H174" s="736"/>
      <c r="I174" s="753"/>
      <c r="J174" s="753"/>
      <c r="K174" s="753"/>
      <c r="L174" s="335"/>
      <c r="M174" s="736"/>
      <c r="N174" s="753"/>
      <c r="O174" s="753"/>
      <c r="P174" s="753"/>
      <c r="Q174" s="460"/>
    </row>
    <row r="175" spans="1:17" s="835" customFormat="1" ht="14.25" customHeight="1">
      <c r="A175" s="834">
        <v>34</v>
      </c>
      <c r="B175" s="873" t="s">
        <v>466</v>
      </c>
      <c r="C175" s="744">
        <v>4864960</v>
      </c>
      <c r="D175" s="123" t="s">
        <v>12</v>
      </c>
      <c r="E175" s="95" t="s">
        <v>346</v>
      </c>
      <c r="F175" s="732">
        <v>-1000</v>
      </c>
      <c r="G175" s="335">
        <v>998561</v>
      </c>
      <c r="H175" s="336">
        <v>998801</v>
      </c>
      <c r="I175" s="336">
        <f>G175-H175</f>
        <v>-240</v>
      </c>
      <c r="J175" s="336">
        <f>$F175*I175</f>
        <v>240000</v>
      </c>
      <c r="K175" s="337">
        <f>J175/1000000</f>
        <v>0.24</v>
      </c>
      <c r="L175" s="335">
        <v>848</v>
      </c>
      <c r="M175" s="336">
        <v>242</v>
      </c>
      <c r="N175" s="336">
        <f>L175-M175</f>
        <v>606</v>
      </c>
      <c r="O175" s="336">
        <f>$F175*N175</f>
        <v>-606000</v>
      </c>
      <c r="P175" s="337">
        <f>O175/1000000</f>
        <v>-0.606</v>
      </c>
      <c r="Q175" s="460"/>
    </row>
    <row r="176" spans="1:17" ht="14.25" customHeight="1">
      <c r="A176" s="359">
        <v>35</v>
      </c>
      <c r="B176" s="730" t="s">
        <v>467</v>
      </c>
      <c r="C176" s="307">
        <v>5128441</v>
      </c>
      <c r="D176" s="123" t="s">
        <v>12</v>
      </c>
      <c r="E176" s="95" t="s">
        <v>346</v>
      </c>
      <c r="F176" s="561">
        <v>-750</v>
      </c>
      <c r="G176" s="335">
        <v>63</v>
      </c>
      <c r="H176" s="336">
        <v>124</v>
      </c>
      <c r="I176" s="336">
        <f>G176-H176</f>
        <v>-61</v>
      </c>
      <c r="J176" s="336">
        <f>$F176*I176</f>
        <v>45750</v>
      </c>
      <c r="K176" s="337">
        <f>J176/1000000</f>
        <v>0.04575</v>
      </c>
      <c r="L176" s="335">
        <v>31</v>
      </c>
      <c r="M176" s="336">
        <v>28</v>
      </c>
      <c r="N176" s="336">
        <f>L176-M176</f>
        <v>3</v>
      </c>
      <c r="O176" s="336">
        <f>$F176*N176</f>
        <v>-2250</v>
      </c>
      <c r="P176" s="337">
        <f>O176/1000000</f>
        <v>-0.00225</v>
      </c>
      <c r="Q176" s="460"/>
    </row>
    <row r="177" spans="1:17" ht="18" customHeight="1" thickBot="1">
      <c r="A177" s="316"/>
      <c r="B177" s="317"/>
      <c r="C177" s="316"/>
      <c r="D177" s="83"/>
      <c r="E177" s="95"/>
      <c r="F177" s="316"/>
      <c r="G177" s="335"/>
      <c r="H177" s="336"/>
      <c r="I177" s="278"/>
      <c r="J177" s="278"/>
      <c r="K177" s="278"/>
      <c r="L177" s="335"/>
      <c r="M177" s="336"/>
      <c r="N177" s="278"/>
      <c r="O177" s="278"/>
      <c r="P177" s="278"/>
      <c r="Q177" s="831"/>
    </row>
    <row r="178" s="572" customFormat="1" ht="15" customHeight="1"/>
    <row r="180" spans="1:16" ht="20.25">
      <c r="A180" s="311" t="s">
        <v>313</v>
      </c>
      <c r="K180" s="610">
        <f>SUM(K123:K178)</f>
        <v>0.061669939999999965</v>
      </c>
      <c r="P180" s="610">
        <f>SUM(P123:P178)</f>
        <v>-0.6945531199999999</v>
      </c>
    </row>
    <row r="181" spans="1:16" ht="12.75">
      <c r="A181" s="58"/>
      <c r="K181" s="561"/>
      <c r="P181" s="561"/>
    </row>
    <row r="182" spans="1:16" ht="12.75">
      <c r="A182" s="58"/>
      <c r="K182" s="561"/>
      <c r="P182" s="561"/>
    </row>
    <row r="183" spans="1:17" ht="18">
      <c r="A183" s="58"/>
      <c r="K183" s="561"/>
      <c r="P183" s="561"/>
      <c r="Q183" s="606" t="str">
        <f>NDPL!$Q$1</f>
        <v>MARCH-2018</v>
      </c>
    </row>
    <row r="184" spans="1:16" ht="12.75">
      <c r="A184" s="58"/>
      <c r="K184" s="561"/>
      <c r="P184" s="561"/>
    </row>
    <row r="185" spans="1:16" ht="12.75">
      <c r="A185" s="58"/>
      <c r="K185" s="561"/>
      <c r="P185" s="561"/>
    </row>
    <row r="186" spans="1:16" ht="12.75">
      <c r="A186" s="58"/>
      <c r="K186" s="561"/>
      <c r="P186" s="561"/>
    </row>
    <row r="187" spans="1:11" ht="13.5" thickBot="1">
      <c r="A187" s="2"/>
      <c r="B187" s="7"/>
      <c r="C187" s="7"/>
      <c r="D187" s="54"/>
      <c r="E187" s="54"/>
      <c r="F187" s="21"/>
      <c r="G187" s="21"/>
      <c r="H187" s="21"/>
      <c r="I187" s="21"/>
      <c r="J187" s="21"/>
      <c r="K187" s="55"/>
    </row>
    <row r="188" spans="1:17" ht="27.75">
      <c r="A188" s="406" t="s">
        <v>193</v>
      </c>
      <c r="B188" s="143"/>
      <c r="C188" s="139"/>
      <c r="D188" s="139"/>
      <c r="E188" s="139"/>
      <c r="F188" s="188"/>
      <c r="G188" s="188"/>
      <c r="H188" s="188"/>
      <c r="I188" s="188"/>
      <c r="J188" s="188"/>
      <c r="K188" s="189"/>
      <c r="L188" s="572"/>
      <c r="M188" s="572"/>
      <c r="N188" s="572"/>
      <c r="O188" s="572"/>
      <c r="P188" s="572"/>
      <c r="Q188" s="573"/>
    </row>
    <row r="189" spans="1:17" ht="24.75" customHeight="1">
      <c r="A189" s="405" t="s">
        <v>315</v>
      </c>
      <c r="B189" s="56"/>
      <c r="C189" s="56"/>
      <c r="D189" s="56"/>
      <c r="E189" s="56"/>
      <c r="F189" s="56"/>
      <c r="G189" s="56"/>
      <c r="H189" s="56"/>
      <c r="I189" s="56"/>
      <c r="J189" s="56"/>
      <c r="K189" s="404">
        <f>K117</f>
        <v>-36.33525411000001</v>
      </c>
      <c r="L189" s="288"/>
      <c r="M189" s="288"/>
      <c r="N189" s="288"/>
      <c r="O189" s="288"/>
      <c r="P189" s="404">
        <f>P117</f>
        <v>-0.9460204400000003</v>
      </c>
      <c r="Q189" s="574"/>
    </row>
    <row r="190" spans="1:17" ht="24.75" customHeight="1">
      <c r="A190" s="405" t="s">
        <v>314</v>
      </c>
      <c r="B190" s="56"/>
      <c r="C190" s="56"/>
      <c r="D190" s="56"/>
      <c r="E190" s="56"/>
      <c r="F190" s="56"/>
      <c r="G190" s="56"/>
      <c r="H190" s="56"/>
      <c r="I190" s="56"/>
      <c r="J190" s="56"/>
      <c r="K190" s="404">
        <f>K180</f>
        <v>0.061669939999999965</v>
      </c>
      <c r="L190" s="288"/>
      <c r="M190" s="288"/>
      <c r="N190" s="288"/>
      <c r="O190" s="288"/>
      <c r="P190" s="404">
        <f>P180</f>
        <v>-0.6945531199999999</v>
      </c>
      <c r="Q190" s="574"/>
    </row>
    <row r="191" spans="1:17" ht="24.75" customHeight="1">
      <c r="A191" s="405" t="s">
        <v>316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404">
        <f>'ROHTAK ROAD'!K43</f>
        <v>0.7643</v>
      </c>
      <c r="L191" s="288"/>
      <c r="M191" s="288"/>
      <c r="N191" s="288"/>
      <c r="O191" s="288"/>
      <c r="P191" s="404">
        <f>'ROHTAK ROAD'!P43</f>
        <v>0</v>
      </c>
      <c r="Q191" s="574"/>
    </row>
    <row r="192" spans="1:17" ht="24.75" customHeight="1">
      <c r="A192" s="405" t="s">
        <v>317</v>
      </c>
      <c r="B192" s="56"/>
      <c r="C192" s="56"/>
      <c r="D192" s="56"/>
      <c r="E192" s="56"/>
      <c r="F192" s="56"/>
      <c r="G192" s="56"/>
      <c r="H192" s="56"/>
      <c r="I192" s="56"/>
      <c r="J192" s="56"/>
      <c r="K192" s="404">
        <f>-MES!K39</f>
        <v>-0.0079</v>
      </c>
      <c r="L192" s="288"/>
      <c r="M192" s="288"/>
      <c r="N192" s="288"/>
      <c r="O192" s="288"/>
      <c r="P192" s="404">
        <f>-MES!P39</f>
        <v>-0.1055</v>
      </c>
      <c r="Q192" s="574"/>
    </row>
    <row r="193" spans="1:17" ht="29.25" customHeight="1" thickBot="1">
      <c r="A193" s="407" t="s">
        <v>194</v>
      </c>
      <c r="B193" s="190"/>
      <c r="C193" s="191"/>
      <c r="D193" s="191"/>
      <c r="E193" s="191"/>
      <c r="F193" s="191"/>
      <c r="G193" s="191"/>
      <c r="H193" s="191"/>
      <c r="I193" s="191"/>
      <c r="J193" s="191"/>
      <c r="K193" s="408">
        <f>SUM(K189:K192)</f>
        <v>-35.51718417000001</v>
      </c>
      <c r="L193" s="615"/>
      <c r="M193" s="615"/>
      <c r="N193" s="615"/>
      <c r="O193" s="615"/>
      <c r="P193" s="408">
        <f>SUM(P189:P192)</f>
        <v>-1.7460735600000001</v>
      </c>
      <c r="Q193" s="576"/>
    </row>
    <row r="198" ht="13.5" thickBot="1"/>
    <row r="199" spans="1:17" ht="12.75">
      <c r="A199" s="577"/>
      <c r="B199" s="578"/>
      <c r="C199" s="578"/>
      <c r="D199" s="578"/>
      <c r="E199" s="578"/>
      <c r="F199" s="578"/>
      <c r="G199" s="578"/>
      <c r="H199" s="572"/>
      <c r="I199" s="572"/>
      <c r="J199" s="572"/>
      <c r="K199" s="572"/>
      <c r="L199" s="572"/>
      <c r="M199" s="572"/>
      <c r="N199" s="572"/>
      <c r="O199" s="572"/>
      <c r="P199" s="572"/>
      <c r="Q199" s="573"/>
    </row>
    <row r="200" spans="1:17" ht="26.25">
      <c r="A200" s="616" t="s">
        <v>327</v>
      </c>
      <c r="B200" s="580"/>
      <c r="C200" s="580"/>
      <c r="D200" s="580"/>
      <c r="E200" s="580"/>
      <c r="F200" s="580"/>
      <c r="G200" s="580"/>
      <c r="H200" s="497"/>
      <c r="I200" s="497"/>
      <c r="J200" s="497"/>
      <c r="K200" s="497"/>
      <c r="L200" s="497"/>
      <c r="M200" s="497"/>
      <c r="N200" s="497"/>
      <c r="O200" s="497"/>
      <c r="P200" s="497"/>
      <c r="Q200" s="574"/>
    </row>
    <row r="201" spans="1:17" ht="12.75">
      <c r="A201" s="581"/>
      <c r="B201" s="580"/>
      <c r="C201" s="580"/>
      <c r="D201" s="580"/>
      <c r="E201" s="580"/>
      <c r="F201" s="580"/>
      <c r="G201" s="580"/>
      <c r="H201" s="497"/>
      <c r="I201" s="497"/>
      <c r="J201" s="497"/>
      <c r="K201" s="497"/>
      <c r="L201" s="497"/>
      <c r="M201" s="497"/>
      <c r="N201" s="497"/>
      <c r="O201" s="497"/>
      <c r="P201" s="497"/>
      <c r="Q201" s="574"/>
    </row>
    <row r="202" spans="1:17" ht="15.75">
      <c r="A202" s="582"/>
      <c r="B202" s="583"/>
      <c r="C202" s="583"/>
      <c r="D202" s="583"/>
      <c r="E202" s="583"/>
      <c r="F202" s="583"/>
      <c r="G202" s="583"/>
      <c r="H202" s="497"/>
      <c r="I202" s="497"/>
      <c r="J202" s="497"/>
      <c r="K202" s="584" t="s">
        <v>339</v>
      </c>
      <c r="L202" s="497"/>
      <c r="M202" s="497"/>
      <c r="N202" s="497"/>
      <c r="O202" s="497"/>
      <c r="P202" s="584" t="s">
        <v>340</v>
      </c>
      <c r="Q202" s="574"/>
    </row>
    <row r="203" spans="1:17" ht="12.75">
      <c r="A203" s="585"/>
      <c r="B203" s="95"/>
      <c r="C203" s="95"/>
      <c r="D203" s="95"/>
      <c r="E203" s="95"/>
      <c r="F203" s="95"/>
      <c r="G203" s="95"/>
      <c r="H203" s="497"/>
      <c r="I203" s="497"/>
      <c r="J203" s="497"/>
      <c r="K203" s="497"/>
      <c r="L203" s="497"/>
      <c r="M203" s="497"/>
      <c r="N203" s="497"/>
      <c r="O203" s="497"/>
      <c r="P203" s="497"/>
      <c r="Q203" s="574"/>
    </row>
    <row r="204" spans="1:17" ht="12.75">
      <c r="A204" s="585"/>
      <c r="B204" s="95"/>
      <c r="C204" s="95"/>
      <c r="D204" s="95"/>
      <c r="E204" s="95"/>
      <c r="F204" s="95"/>
      <c r="G204" s="95"/>
      <c r="H204" s="497"/>
      <c r="I204" s="497"/>
      <c r="J204" s="497"/>
      <c r="K204" s="497"/>
      <c r="L204" s="497"/>
      <c r="M204" s="497"/>
      <c r="N204" s="497"/>
      <c r="O204" s="497"/>
      <c r="P204" s="497"/>
      <c r="Q204" s="574"/>
    </row>
    <row r="205" spans="1:17" ht="23.25">
      <c r="A205" s="617" t="s">
        <v>330</v>
      </c>
      <c r="B205" s="587"/>
      <c r="C205" s="587"/>
      <c r="D205" s="588"/>
      <c r="E205" s="588"/>
      <c r="F205" s="589"/>
      <c r="G205" s="588"/>
      <c r="H205" s="497"/>
      <c r="I205" s="497"/>
      <c r="J205" s="497"/>
      <c r="K205" s="618">
        <f>K193</f>
        <v>-35.51718417000001</v>
      </c>
      <c r="L205" s="619" t="s">
        <v>328</v>
      </c>
      <c r="M205" s="620"/>
      <c r="N205" s="620"/>
      <c r="O205" s="620"/>
      <c r="P205" s="618">
        <f>P193</f>
        <v>-1.7460735600000001</v>
      </c>
      <c r="Q205" s="621" t="s">
        <v>328</v>
      </c>
    </row>
    <row r="206" spans="1:17" ht="23.25">
      <c r="A206" s="592"/>
      <c r="B206" s="593"/>
      <c r="C206" s="593"/>
      <c r="D206" s="580"/>
      <c r="E206" s="580"/>
      <c r="F206" s="594"/>
      <c r="G206" s="580"/>
      <c r="H206" s="497"/>
      <c r="I206" s="497"/>
      <c r="J206" s="497"/>
      <c r="K206" s="620"/>
      <c r="L206" s="622"/>
      <c r="M206" s="620"/>
      <c r="N206" s="620"/>
      <c r="O206" s="620"/>
      <c r="P206" s="620"/>
      <c r="Q206" s="623"/>
    </row>
    <row r="207" spans="1:17" ht="23.25">
      <c r="A207" s="624" t="s">
        <v>329</v>
      </c>
      <c r="B207" s="45"/>
      <c r="C207" s="45"/>
      <c r="D207" s="580"/>
      <c r="E207" s="580"/>
      <c r="F207" s="597"/>
      <c r="G207" s="588"/>
      <c r="H207" s="497"/>
      <c r="I207" s="497"/>
      <c r="J207" s="497"/>
      <c r="K207" s="620">
        <f>'STEPPED UP GENCO'!K40</f>
        <v>1.5249330838499997</v>
      </c>
      <c r="L207" s="619" t="s">
        <v>328</v>
      </c>
      <c r="M207" s="620"/>
      <c r="N207" s="620"/>
      <c r="O207" s="620"/>
      <c r="P207" s="618">
        <f>'STEPPED UP GENCO'!P40</f>
        <v>-1.5658758370199999</v>
      </c>
      <c r="Q207" s="621" t="s">
        <v>328</v>
      </c>
    </row>
    <row r="208" spans="1:17" ht="15">
      <c r="A208" s="598"/>
      <c r="B208" s="497"/>
      <c r="C208" s="497"/>
      <c r="D208" s="497"/>
      <c r="E208" s="497"/>
      <c r="F208" s="497"/>
      <c r="G208" s="497"/>
      <c r="H208" s="497"/>
      <c r="I208" s="497"/>
      <c r="J208" s="497"/>
      <c r="K208" s="497"/>
      <c r="L208" s="273"/>
      <c r="M208" s="497"/>
      <c r="N208" s="497"/>
      <c r="O208" s="497"/>
      <c r="P208" s="497"/>
      <c r="Q208" s="625"/>
    </row>
    <row r="209" spans="1:17" ht="15">
      <c r="A209" s="598"/>
      <c r="B209" s="497"/>
      <c r="C209" s="497"/>
      <c r="D209" s="497"/>
      <c r="E209" s="497"/>
      <c r="F209" s="497"/>
      <c r="G209" s="497"/>
      <c r="H209" s="497"/>
      <c r="I209" s="497"/>
      <c r="J209" s="497"/>
      <c r="K209" s="497"/>
      <c r="L209" s="273"/>
      <c r="M209" s="497"/>
      <c r="N209" s="497"/>
      <c r="O209" s="497"/>
      <c r="P209" s="497"/>
      <c r="Q209" s="625"/>
    </row>
    <row r="210" spans="1:17" ht="15">
      <c r="A210" s="598"/>
      <c r="B210" s="497"/>
      <c r="C210" s="497"/>
      <c r="D210" s="497"/>
      <c r="E210" s="497"/>
      <c r="F210" s="497"/>
      <c r="G210" s="497"/>
      <c r="H210" s="497"/>
      <c r="I210" s="497"/>
      <c r="J210" s="497"/>
      <c r="K210" s="497"/>
      <c r="L210" s="273"/>
      <c r="M210" s="497"/>
      <c r="N210" s="497"/>
      <c r="O210" s="497"/>
      <c r="P210" s="497"/>
      <c r="Q210" s="625"/>
    </row>
    <row r="211" spans="1:17" ht="23.25">
      <c r="A211" s="598"/>
      <c r="B211" s="497"/>
      <c r="C211" s="497"/>
      <c r="D211" s="497"/>
      <c r="E211" s="497"/>
      <c r="F211" s="497"/>
      <c r="G211" s="497"/>
      <c r="H211" s="587"/>
      <c r="I211" s="587"/>
      <c r="J211" s="626" t="s">
        <v>331</v>
      </c>
      <c r="K211" s="627">
        <f>SUM(K205:K210)</f>
        <v>-33.992251086150006</v>
      </c>
      <c r="L211" s="626" t="s">
        <v>328</v>
      </c>
      <c r="M211" s="620"/>
      <c r="N211" s="620"/>
      <c r="O211" s="620"/>
      <c r="P211" s="627">
        <f>SUM(P205:P210)</f>
        <v>-3.3119493970200002</v>
      </c>
      <c r="Q211" s="626" t="s">
        <v>328</v>
      </c>
    </row>
    <row r="212" spans="1:17" ht="13.5" thickBot="1">
      <c r="A212" s="599"/>
      <c r="B212" s="575"/>
      <c r="C212" s="575"/>
      <c r="D212" s="575"/>
      <c r="E212" s="575"/>
      <c r="F212" s="575"/>
      <c r="G212" s="575"/>
      <c r="H212" s="575"/>
      <c r="I212" s="575"/>
      <c r="J212" s="575"/>
      <c r="K212" s="575"/>
      <c r="L212" s="575"/>
      <c r="M212" s="575"/>
      <c r="N212" s="575"/>
      <c r="O212" s="575"/>
      <c r="P212" s="575"/>
      <c r="Q212" s="576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0" max="255" man="1"/>
    <brk id="118" max="18" man="1"/>
    <brk id="18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9"/>
  <sheetViews>
    <sheetView view="pageBreakPreview" zoomScale="85" zoomScaleNormal="70" zoomScaleSheetLayoutView="85" zoomScalePageLayoutView="50" workbookViewId="0" topLeftCell="A70">
      <selection activeCell="P77" sqref="P77"/>
    </sheetView>
  </sheetViews>
  <sheetFormatPr defaultColWidth="9.140625" defaultRowHeight="12.75"/>
  <cols>
    <col min="1" max="1" width="5.140625" style="456" customWidth="1"/>
    <col min="2" max="2" width="20.8515625" style="456" customWidth="1"/>
    <col min="3" max="3" width="11.28125" style="456" customWidth="1"/>
    <col min="4" max="4" width="9.140625" style="456" customWidth="1"/>
    <col min="5" max="5" width="14.421875" style="456" customWidth="1"/>
    <col min="6" max="6" width="7.00390625" style="456" customWidth="1"/>
    <col min="7" max="7" width="11.421875" style="456" customWidth="1"/>
    <col min="8" max="8" width="13.00390625" style="456" customWidth="1"/>
    <col min="9" max="9" width="9.00390625" style="456" customWidth="1"/>
    <col min="10" max="10" width="12.28125" style="456" customWidth="1"/>
    <col min="11" max="12" width="12.8515625" style="456" customWidth="1"/>
    <col min="13" max="13" width="13.28125" style="456" customWidth="1"/>
    <col min="14" max="14" width="11.421875" style="456" customWidth="1"/>
    <col min="15" max="15" width="13.140625" style="456" customWidth="1"/>
    <col min="16" max="16" width="14.7109375" style="456" customWidth="1"/>
    <col min="17" max="17" width="15.00390625" style="456" customWidth="1"/>
    <col min="18" max="18" width="0.13671875" style="456" customWidth="1"/>
    <col min="19" max="19" width="1.57421875" style="456" hidden="1" customWidth="1"/>
    <col min="20" max="20" width="9.140625" style="456" hidden="1" customWidth="1"/>
    <col min="21" max="21" width="4.28125" style="456" hidden="1" customWidth="1"/>
    <col min="22" max="22" width="4.00390625" style="456" hidden="1" customWidth="1"/>
    <col min="23" max="23" width="3.8515625" style="456" hidden="1" customWidth="1"/>
    <col min="24" max="16384" width="9.140625" style="456" customWidth="1"/>
  </cols>
  <sheetData>
    <row r="1" spans="1:17" ht="26.25">
      <c r="A1" s="1" t="s">
        <v>237</v>
      </c>
      <c r="Q1" s="515" t="str">
        <f>NDPL!Q1</f>
        <v>MARCH-2018</v>
      </c>
    </row>
    <row r="2" ht="18.75" customHeight="1">
      <c r="A2" s="80" t="s">
        <v>238</v>
      </c>
    </row>
    <row r="3" ht="23.25">
      <c r="A3" s="182" t="s">
        <v>212</v>
      </c>
    </row>
    <row r="4" spans="1:16" ht="24" thickBot="1">
      <c r="A4" s="393" t="s">
        <v>213</v>
      </c>
      <c r="G4" s="497"/>
      <c r="H4" s="497"/>
      <c r="I4" s="47" t="s">
        <v>397</v>
      </c>
      <c r="J4" s="497"/>
      <c r="K4" s="497"/>
      <c r="L4" s="497"/>
      <c r="M4" s="497"/>
      <c r="N4" s="47" t="s">
        <v>398</v>
      </c>
      <c r="O4" s="497"/>
      <c r="P4" s="497"/>
    </row>
    <row r="5" spans="1:17" ht="62.25" customHeight="1" thickBot="1" thickTop="1">
      <c r="A5" s="523" t="s">
        <v>8</v>
      </c>
      <c r="B5" s="524" t="s">
        <v>9</v>
      </c>
      <c r="C5" s="525" t="s">
        <v>1</v>
      </c>
      <c r="D5" s="525" t="s">
        <v>2</v>
      </c>
      <c r="E5" s="525" t="s">
        <v>3</v>
      </c>
      <c r="F5" s="525" t="s">
        <v>10</v>
      </c>
      <c r="G5" s="523" t="str">
        <f>NDPL!G5</f>
        <v>FINAL READING 01/04/2018</v>
      </c>
      <c r="H5" s="525" t="str">
        <f>NDPL!H5</f>
        <v>INTIAL READING 01/03/2018</v>
      </c>
      <c r="I5" s="525" t="s">
        <v>4</v>
      </c>
      <c r="J5" s="525" t="s">
        <v>5</v>
      </c>
      <c r="K5" s="525" t="s">
        <v>6</v>
      </c>
      <c r="L5" s="523" t="str">
        <f>NDPL!G5</f>
        <v>FINAL READING 01/04/2018</v>
      </c>
      <c r="M5" s="525" t="str">
        <f>NDPL!H5</f>
        <v>INTIAL READING 01/03/2018</v>
      </c>
      <c r="N5" s="525" t="s">
        <v>4</v>
      </c>
      <c r="O5" s="525" t="s">
        <v>5</v>
      </c>
      <c r="P5" s="525" t="s">
        <v>6</v>
      </c>
      <c r="Q5" s="526" t="s">
        <v>309</v>
      </c>
    </row>
    <row r="6" ht="14.25" thickBot="1" thickTop="1"/>
    <row r="7" spans="1:17" ht="18" customHeight="1" thickTop="1">
      <c r="A7" s="155"/>
      <c r="B7" s="156" t="s">
        <v>196</v>
      </c>
      <c r="C7" s="157"/>
      <c r="D7" s="157"/>
      <c r="E7" s="157"/>
      <c r="F7" s="157"/>
      <c r="G7" s="61"/>
      <c r="H7" s="628"/>
      <c r="I7" s="629"/>
      <c r="J7" s="629"/>
      <c r="K7" s="629"/>
      <c r="L7" s="630"/>
      <c r="M7" s="628"/>
      <c r="N7" s="628"/>
      <c r="O7" s="628"/>
      <c r="P7" s="628"/>
      <c r="Q7" s="560"/>
    </row>
    <row r="8" spans="1:17" ht="18" customHeight="1">
      <c r="A8" s="158"/>
      <c r="B8" s="159" t="s">
        <v>110</v>
      </c>
      <c r="C8" s="160"/>
      <c r="D8" s="161"/>
      <c r="E8" s="162"/>
      <c r="F8" s="163"/>
      <c r="G8" s="65"/>
      <c r="H8" s="631"/>
      <c r="I8" s="424"/>
      <c r="J8" s="424"/>
      <c r="K8" s="424"/>
      <c r="L8" s="632"/>
      <c r="M8" s="631"/>
      <c r="N8" s="395"/>
      <c r="O8" s="395"/>
      <c r="P8" s="395"/>
      <c r="Q8" s="460"/>
    </row>
    <row r="9" spans="1:17" s="739" customFormat="1" ht="18">
      <c r="A9" s="761">
        <v>1</v>
      </c>
      <c r="B9" s="762" t="s">
        <v>111</v>
      </c>
      <c r="C9" s="763">
        <v>4865107</v>
      </c>
      <c r="D9" s="764" t="s">
        <v>12</v>
      </c>
      <c r="E9" s="765" t="s">
        <v>346</v>
      </c>
      <c r="F9" s="766">
        <v>266.67</v>
      </c>
      <c r="G9" s="767">
        <v>3670</v>
      </c>
      <c r="H9" s="768">
        <v>3348</v>
      </c>
      <c r="I9" s="769">
        <f>G9-H9</f>
        <v>322</v>
      </c>
      <c r="J9" s="769">
        <f>$F9*I9</f>
        <v>85867.74</v>
      </c>
      <c r="K9" s="769">
        <f>J9/1000000</f>
        <v>0.08586774000000001</v>
      </c>
      <c r="L9" s="767">
        <v>547</v>
      </c>
      <c r="M9" s="768">
        <v>524</v>
      </c>
      <c r="N9" s="769">
        <f>L9-M9</f>
        <v>23</v>
      </c>
      <c r="O9" s="769">
        <f>$F9*N9</f>
        <v>6133.410000000001</v>
      </c>
      <c r="P9" s="769">
        <f>O9/1000000</f>
        <v>0.006133410000000001</v>
      </c>
      <c r="Q9" s="756"/>
    </row>
    <row r="10" spans="1:17" ht="18" customHeight="1">
      <c r="A10" s="158">
        <v>2</v>
      </c>
      <c r="B10" s="159" t="s">
        <v>112</v>
      </c>
      <c r="C10" s="160">
        <v>4865137</v>
      </c>
      <c r="D10" s="164" t="s">
        <v>12</v>
      </c>
      <c r="E10" s="254" t="s">
        <v>346</v>
      </c>
      <c r="F10" s="165">
        <v>100</v>
      </c>
      <c r="G10" s="335">
        <v>79268</v>
      </c>
      <c r="H10" s="336">
        <v>78517</v>
      </c>
      <c r="I10" s="424">
        <f aca="true" t="shared" si="0" ref="I10:I15">G10-H10</f>
        <v>751</v>
      </c>
      <c r="J10" s="424">
        <f aca="true" t="shared" si="1" ref="J10:J18">$F10*I10</f>
        <v>75100</v>
      </c>
      <c r="K10" s="424">
        <f aca="true" t="shared" si="2" ref="K10:K18">J10/1000000</f>
        <v>0.0751</v>
      </c>
      <c r="L10" s="448">
        <v>144097</v>
      </c>
      <c r="M10" s="336">
        <v>144004</v>
      </c>
      <c r="N10" s="421">
        <f aca="true" t="shared" si="3" ref="N10:N15">L10-M10</f>
        <v>93</v>
      </c>
      <c r="O10" s="421">
        <f aca="true" t="shared" si="4" ref="O10:O18">$F10*N10</f>
        <v>9300</v>
      </c>
      <c r="P10" s="421">
        <f aca="true" t="shared" si="5" ref="P10:P18">O10/1000000</f>
        <v>0.0093</v>
      </c>
      <c r="Q10" s="460"/>
    </row>
    <row r="11" spans="1:17" s="739" customFormat="1" ht="18">
      <c r="A11" s="761">
        <v>3</v>
      </c>
      <c r="B11" s="762" t="s">
        <v>113</v>
      </c>
      <c r="C11" s="763">
        <v>4865138</v>
      </c>
      <c r="D11" s="764" t="s">
        <v>12</v>
      </c>
      <c r="E11" s="765" t="s">
        <v>346</v>
      </c>
      <c r="F11" s="766">
        <v>200</v>
      </c>
      <c r="G11" s="767">
        <v>968131</v>
      </c>
      <c r="H11" s="768">
        <v>968738</v>
      </c>
      <c r="I11" s="769">
        <f t="shared" si="0"/>
        <v>-607</v>
      </c>
      <c r="J11" s="769">
        <f t="shared" si="1"/>
        <v>-121400</v>
      </c>
      <c r="K11" s="769">
        <f t="shared" si="2"/>
        <v>-0.1214</v>
      </c>
      <c r="L11" s="767">
        <v>994949</v>
      </c>
      <c r="M11" s="768">
        <v>994945</v>
      </c>
      <c r="N11" s="769">
        <f t="shared" si="3"/>
        <v>4</v>
      </c>
      <c r="O11" s="769">
        <f t="shared" si="4"/>
        <v>800</v>
      </c>
      <c r="P11" s="769">
        <f t="shared" si="5"/>
        <v>0.0008</v>
      </c>
      <c r="Q11" s="770"/>
    </row>
    <row r="12" spans="1:17" ht="18">
      <c r="A12" s="158">
        <v>4</v>
      </c>
      <c r="B12" s="159" t="s">
        <v>114</v>
      </c>
      <c r="C12" s="160">
        <v>5295200</v>
      </c>
      <c r="D12" s="164" t="s">
        <v>12</v>
      </c>
      <c r="E12" s="254" t="s">
        <v>346</v>
      </c>
      <c r="F12" s="165">
        <v>200</v>
      </c>
      <c r="G12" s="448">
        <v>48753</v>
      </c>
      <c r="H12" s="474">
        <v>47535</v>
      </c>
      <c r="I12" s="424">
        <f t="shared" si="0"/>
        <v>1218</v>
      </c>
      <c r="J12" s="424">
        <f t="shared" si="1"/>
        <v>243600</v>
      </c>
      <c r="K12" s="424">
        <f t="shared" si="2"/>
        <v>0.2436</v>
      </c>
      <c r="L12" s="448">
        <v>118643</v>
      </c>
      <c r="M12" s="336">
        <v>118468</v>
      </c>
      <c r="N12" s="421">
        <f t="shared" si="3"/>
        <v>175</v>
      </c>
      <c r="O12" s="421">
        <f t="shared" si="4"/>
        <v>35000</v>
      </c>
      <c r="P12" s="421">
        <f t="shared" si="5"/>
        <v>0.035</v>
      </c>
      <c r="Q12" s="716"/>
    </row>
    <row r="13" spans="1:17" ht="18" customHeight="1">
      <c r="A13" s="158">
        <v>5</v>
      </c>
      <c r="B13" s="159" t="s">
        <v>115</v>
      </c>
      <c r="C13" s="160">
        <v>4865050</v>
      </c>
      <c r="D13" s="164" t="s">
        <v>12</v>
      </c>
      <c r="E13" s="254" t="s">
        <v>346</v>
      </c>
      <c r="F13" s="165">
        <v>800</v>
      </c>
      <c r="G13" s="448">
        <v>18780</v>
      </c>
      <c r="H13" s="336">
        <v>18635</v>
      </c>
      <c r="I13" s="424">
        <f>G13-H13</f>
        <v>145</v>
      </c>
      <c r="J13" s="424">
        <f t="shared" si="1"/>
        <v>116000</v>
      </c>
      <c r="K13" s="424">
        <f t="shared" si="2"/>
        <v>0.116</v>
      </c>
      <c r="L13" s="448">
        <v>13864</v>
      </c>
      <c r="M13" s="336">
        <v>13864</v>
      </c>
      <c r="N13" s="421">
        <f>L13-M13</f>
        <v>0</v>
      </c>
      <c r="O13" s="421">
        <f t="shared" si="4"/>
        <v>0</v>
      </c>
      <c r="P13" s="421">
        <f t="shared" si="5"/>
        <v>0</v>
      </c>
      <c r="Q13" s="725"/>
    </row>
    <row r="14" spans="1:17" ht="18" customHeight="1">
      <c r="A14" s="158">
        <v>6</v>
      </c>
      <c r="B14" s="159" t="s">
        <v>373</v>
      </c>
      <c r="C14" s="160">
        <v>4864949</v>
      </c>
      <c r="D14" s="164" t="s">
        <v>12</v>
      </c>
      <c r="E14" s="254" t="s">
        <v>346</v>
      </c>
      <c r="F14" s="165">
        <v>2000</v>
      </c>
      <c r="G14" s="448">
        <v>15687</v>
      </c>
      <c r="H14" s="336">
        <v>15565</v>
      </c>
      <c r="I14" s="424">
        <f t="shared" si="0"/>
        <v>122</v>
      </c>
      <c r="J14" s="424">
        <f t="shared" si="1"/>
        <v>244000</v>
      </c>
      <c r="K14" s="424">
        <f t="shared" si="2"/>
        <v>0.244</v>
      </c>
      <c r="L14" s="448">
        <v>4478</v>
      </c>
      <c r="M14" s="336">
        <v>4478</v>
      </c>
      <c r="N14" s="421">
        <f t="shared" si="3"/>
        <v>0</v>
      </c>
      <c r="O14" s="421">
        <f t="shared" si="4"/>
        <v>0</v>
      </c>
      <c r="P14" s="421">
        <f t="shared" si="5"/>
        <v>0</v>
      </c>
      <c r="Q14" s="492"/>
    </row>
    <row r="15" spans="1:17" ht="18" customHeight="1">
      <c r="A15" s="158">
        <v>7</v>
      </c>
      <c r="B15" s="356" t="s">
        <v>395</v>
      </c>
      <c r="C15" s="359">
        <v>5128434</v>
      </c>
      <c r="D15" s="164" t="s">
        <v>12</v>
      </c>
      <c r="E15" s="254" t="s">
        <v>346</v>
      </c>
      <c r="F15" s="365">
        <v>800</v>
      </c>
      <c r="G15" s="448">
        <v>970606</v>
      </c>
      <c r="H15" s="336">
        <v>970966</v>
      </c>
      <c r="I15" s="424">
        <f t="shared" si="0"/>
        <v>-360</v>
      </c>
      <c r="J15" s="424">
        <f t="shared" si="1"/>
        <v>-288000</v>
      </c>
      <c r="K15" s="424">
        <f t="shared" si="2"/>
        <v>-0.288</v>
      </c>
      <c r="L15" s="448">
        <v>986568</v>
      </c>
      <c r="M15" s="336">
        <v>986568</v>
      </c>
      <c r="N15" s="421">
        <f t="shared" si="3"/>
        <v>0</v>
      </c>
      <c r="O15" s="421">
        <f t="shared" si="4"/>
        <v>0</v>
      </c>
      <c r="P15" s="421">
        <f t="shared" si="5"/>
        <v>0</v>
      </c>
      <c r="Q15" s="460"/>
    </row>
    <row r="16" spans="1:17" ht="18" customHeight="1">
      <c r="A16" s="158">
        <v>8</v>
      </c>
      <c r="B16" s="356" t="s">
        <v>394</v>
      </c>
      <c r="C16" s="359">
        <v>4864998</v>
      </c>
      <c r="D16" s="164" t="s">
        <v>12</v>
      </c>
      <c r="E16" s="254" t="s">
        <v>346</v>
      </c>
      <c r="F16" s="365">
        <v>800</v>
      </c>
      <c r="G16" s="448">
        <v>975493</v>
      </c>
      <c r="H16" s="336">
        <v>976024</v>
      </c>
      <c r="I16" s="424">
        <f>G16-H16</f>
        <v>-531</v>
      </c>
      <c r="J16" s="424">
        <f t="shared" si="1"/>
        <v>-424800</v>
      </c>
      <c r="K16" s="424">
        <f t="shared" si="2"/>
        <v>-0.4248</v>
      </c>
      <c r="L16" s="448">
        <v>987337</v>
      </c>
      <c r="M16" s="336">
        <v>987337</v>
      </c>
      <c r="N16" s="421">
        <f>L16-M16</f>
        <v>0</v>
      </c>
      <c r="O16" s="421">
        <f t="shared" si="4"/>
        <v>0</v>
      </c>
      <c r="P16" s="421">
        <f t="shared" si="5"/>
        <v>0</v>
      </c>
      <c r="Q16" s="460"/>
    </row>
    <row r="17" spans="1:17" ht="18" customHeight="1">
      <c r="A17" s="158">
        <v>9</v>
      </c>
      <c r="B17" s="356" t="s">
        <v>388</v>
      </c>
      <c r="C17" s="359">
        <v>4864993</v>
      </c>
      <c r="D17" s="164" t="s">
        <v>12</v>
      </c>
      <c r="E17" s="254" t="s">
        <v>346</v>
      </c>
      <c r="F17" s="365">
        <v>800</v>
      </c>
      <c r="G17" s="448">
        <v>984022</v>
      </c>
      <c r="H17" s="336">
        <v>984806</v>
      </c>
      <c r="I17" s="424">
        <f>G17-H17</f>
        <v>-784</v>
      </c>
      <c r="J17" s="424">
        <f t="shared" si="1"/>
        <v>-627200</v>
      </c>
      <c r="K17" s="424">
        <f t="shared" si="2"/>
        <v>-0.6272</v>
      </c>
      <c r="L17" s="448">
        <v>993925</v>
      </c>
      <c r="M17" s="336">
        <v>993925</v>
      </c>
      <c r="N17" s="421">
        <f>L17-M17</f>
        <v>0</v>
      </c>
      <c r="O17" s="421">
        <f t="shared" si="4"/>
        <v>0</v>
      </c>
      <c r="P17" s="421">
        <f t="shared" si="5"/>
        <v>0</v>
      </c>
      <c r="Q17" s="493"/>
    </row>
    <row r="18" spans="1:17" ht="15.75" customHeight="1">
      <c r="A18" s="158">
        <v>10</v>
      </c>
      <c r="B18" s="356" t="s">
        <v>430</v>
      </c>
      <c r="C18" s="359">
        <v>5128447</v>
      </c>
      <c r="D18" s="164" t="s">
        <v>12</v>
      </c>
      <c r="E18" s="254" t="s">
        <v>346</v>
      </c>
      <c r="F18" s="365">
        <v>800</v>
      </c>
      <c r="G18" s="448">
        <v>974353</v>
      </c>
      <c r="H18" s="336">
        <v>974882</v>
      </c>
      <c r="I18" s="272">
        <f>G18-H18</f>
        <v>-529</v>
      </c>
      <c r="J18" s="272">
        <f t="shared" si="1"/>
        <v>-423200</v>
      </c>
      <c r="K18" s="272">
        <f t="shared" si="2"/>
        <v>-0.4232</v>
      </c>
      <c r="L18" s="448">
        <v>994513</v>
      </c>
      <c r="M18" s="336">
        <v>994513</v>
      </c>
      <c r="N18" s="336">
        <f>L18-M18</f>
        <v>0</v>
      </c>
      <c r="O18" s="336">
        <f t="shared" si="4"/>
        <v>0</v>
      </c>
      <c r="P18" s="336">
        <f t="shared" si="5"/>
        <v>0</v>
      </c>
      <c r="Q18" s="493"/>
    </row>
    <row r="19" spans="1:17" ht="18" customHeight="1">
      <c r="A19" s="158"/>
      <c r="B19" s="166" t="s">
        <v>379</v>
      </c>
      <c r="C19" s="160"/>
      <c r="D19" s="164"/>
      <c r="E19" s="254"/>
      <c r="F19" s="165"/>
      <c r="G19" s="104"/>
      <c r="H19" s="395"/>
      <c r="I19" s="424"/>
      <c r="J19" s="424"/>
      <c r="K19" s="424"/>
      <c r="L19" s="396"/>
      <c r="M19" s="395"/>
      <c r="N19" s="421"/>
      <c r="O19" s="421"/>
      <c r="P19" s="421"/>
      <c r="Q19" s="460"/>
    </row>
    <row r="20" spans="1:17" ht="18" customHeight="1">
      <c r="A20" s="158">
        <v>11</v>
      </c>
      <c r="B20" s="159" t="s">
        <v>197</v>
      </c>
      <c r="C20" s="160">
        <v>4865161</v>
      </c>
      <c r="D20" s="161" t="s">
        <v>12</v>
      </c>
      <c r="E20" s="254" t="s">
        <v>346</v>
      </c>
      <c r="F20" s="165">
        <v>50</v>
      </c>
      <c r="G20" s="448">
        <v>997505</v>
      </c>
      <c r="H20" s="336">
        <v>997609</v>
      </c>
      <c r="I20" s="424">
        <f aca="true" t="shared" si="6" ref="I20:I27">G20-H20</f>
        <v>-104</v>
      </c>
      <c r="J20" s="424">
        <f>$F20*I20</f>
        <v>-5200</v>
      </c>
      <c r="K20" s="424">
        <f>J20/1000000</f>
        <v>-0.0052</v>
      </c>
      <c r="L20" s="448">
        <v>8059</v>
      </c>
      <c r="M20" s="336">
        <v>7923</v>
      </c>
      <c r="N20" s="421">
        <f aca="true" t="shared" si="7" ref="N20:N27">L20-M20</f>
        <v>136</v>
      </c>
      <c r="O20" s="421">
        <f>$F20*N20</f>
        <v>6800</v>
      </c>
      <c r="P20" s="421">
        <f>O20/1000000</f>
        <v>0.0068</v>
      </c>
      <c r="Q20" s="460"/>
    </row>
    <row r="21" spans="1:17" ht="13.5" customHeight="1">
      <c r="A21" s="158">
        <v>12</v>
      </c>
      <c r="B21" s="159" t="s">
        <v>198</v>
      </c>
      <c r="C21" s="160">
        <v>4865131</v>
      </c>
      <c r="D21" s="164" t="s">
        <v>12</v>
      </c>
      <c r="E21" s="254" t="s">
        <v>346</v>
      </c>
      <c r="F21" s="165">
        <v>75</v>
      </c>
      <c r="G21" s="448">
        <v>989447</v>
      </c>
      <c r="H21" s="336">
        <v>989635</v>
      </c>
      <c r="I21" s="474">
        <f t="shared" si="6"/>
        <v>-188</v>
      </c>
      <c r="J21" s="474">
        <f aca="true" t="shared" si="8" ref="J21:J27">$F21*I21</f>
        <v>-14100</v>
      </c>
      <c r="K21" s="474">
        <f aca="true" t="shared" si="9" ref="K21:K27">J21/1000000</f>
        <v>-0.0141</v>
      </c>
      <c r="L21" s="448">
        <v>15280</v>
      </c>
      <c r="M21" s="336">
        <v>14175</v>
      </c>
      <c r="N21" s="272">
        <f t="shared" si="7"/>
        <v>1105</v>
      </c>
      <c r="O21" s="272">
        <f aca="true" t="shared" si="10" ref="O21:O27">$F21*N21</f>
        <v>82875</v>
      </c>
      <c r="P21" s="272">
        <f aca="true" t="shared" si="11" ref="P21:P27">O21/1000000</f>
        <v>0.082875</v>
      </c>
      <c r="Q21" s="460"/>
    </row>
    <row r="22" spans="1:17" ht="18" customHeight="1">
      <c r="A22" s="158">
        <v>13</v>
      </c>
      <c r="B22" s="162" t="s">
        <v>199</v>
      </c>
      <c r="C22" s="160">
        <v>4902512</v>
      </c>
      <c r="D22" s="164" t="s">
        <v>12</v>
      </c>
      <c r="E22" s="254" t="s">
        <v>346</v>
      </c>
      <c r="F22" s="165">
        <v>500</v>
      </c>
      <c r="G22" s="448">
        <v>117</v>
      </c>
      <c r="H22" s="336">
        <v>127</v>
      </c>
      <c r="I22" s="424">
        <f t="shared" si="6"/>
        <v>-10</v>
      </c>
      <c r="J22" s="424">
        <f t="shared" si="8"/>
        <v>-5000</v>
      </c>
      <c r="K22" s="424">
        <f t="shared" si="9"/>
        <v>-0.005</v>
      </c>
      <c r="L22" s="448">
        <v>2287</v>
      </c>
      <c r="M22" s="336">
        <v>2268</v>
      </c>
      <c r="N22" s="421">
        <f t="shared" si="7"/>
        <v>19</v>
      </c>
      <c r="O22" s="421">
        <f t="shared" si="10"/>
        <v>9500</v>
      </c>
      <c r="P22" s="421">
        <f t="shared" si="11"/>
        <v>0.0095</v>
      </c>
      <c r="Q22" s="460"/>
    </row>
    <row r="23" spans="1:17" ht="18" customHeight="1">
      <c r="A23" s="158">
        <v>14</v>
      </c>
      <c r="B23" s="159" t="s">
        <v>200</v>
      </c>
      <c r="C23" s="160">
        <v>4865178</v>
      </c>
      <c r="D23" s="164" t="s">
        <v>12</v>
      </c>
      <c r="E23" s="254" t="s">
        <v>346</v>
      </c>
      <c r="F23" s="165">
        <v>375</v>
      </c>
      <c r="G23" s="448">
        <v>999217</v>
      </c>
      <c r="H23" s="336">
        <v>999203</v>
      </c>
      <c r="I23" s="424">
        <f t="shared" si="6"/>
        <v>14</v>
      </c>
      <c r="J23" s="424">
        <f t="shared" si="8"/>
        <v>5250</v>
      </c>
      <c r="K23" s="424">
        <f t="shared" si="9"/>
        <v>0.00525</v>
      </c>
      <c r="L23" s="448">
        <v>3983</v>
      </c>
      <c r="M23" s="336">
        <v>3003</v>
      </c>
      <c r="N23" s="421">
        <f t="shared" si="7"/>
        <v>980</v>
      </c>
      <c r="O23" s="421">
        <f t="shared" si="10"/>
        <v>367500</v>
      </c>
      <c r="P23" s="421">
        <f t="shared" si="11"/>
        <v>0.3675</v>
      </c>
      <c r="Q23" s="460"/>
    </row>
    <row r="24" spans="1:17" ht="18" customHeight="1">
      <c r="A24" s="158">
        <v>15</v>
      </c>
      <c r="B24" s="159" t="s">
        <v>201</v>
      </c>
      <c r="C24" s="160">
        <v>4865128</v>
      </c>
      <c r="D24" s="164" t="s">
        <v>12</v>
      </c>
      <c r="E24" s="254" t="s">
        <v>346</v>
      </c>
      <c r="F24" s="165">
        <v>100</v>
      </c>
      <c r="G24" s="448">
        <v>988082</v>
      </c>
      <c r="H24" s="336">
        <v>988151</v>
      </c>
      <c r="I24" s="424">
        <f t="shared" si="6"/>
        <v>-69</v>
      </c>
      <c r="J24" s="424">
        <f t="shared" si="8"/>
        <v>-6900</v>
      </c>
      <c r="K24" s="424">
        <f t="shared" si="9"/>
        <v>-0.0069</v>
      </c>
      <c r="L24" s="448">
        <v>330957</v>
      </c>
      <c r="M24" s="336">
        <v>330899</v>
      </c>
      <c r="N24" s="421">
        <f t="shared" si="7"/>
        <v>58</v>
      </c>
      <c r="O24" s="421">
        <f t="shared" si="10"/>
        <v>5800</v>
      </c>
      <c r="P24" s="421">
        <f t="shared" si="11"/>
        <v>0.0058</v>
      </c>
      <c r="Q24" s="460"/>
    </row>
    <row r="25" spans="1:17" ht="18" customHeight="1">
      <c r="A25" s="158">
        <v>16</v>
      </c>
      <c r="B25" s="159" t="s">
        <v>202</v>
      </c>
      <c r="C25" s="160">
        <v>4865159</v>
      </c>
      <c r="D25" s="161" t="s">
        <v>12</v>
      </c>
      <c r="E25" s="254" t="s">
        <v>346</v>
      </c>
      <c r="F25" s="165">
        <v>75</v>
      </c>
      <c r="G25" s="448">
        <v>266</v>
      </c>
      <c r="H25" s="336">
        <v>317</v>
      </c>
      <c r="I25" s="424">
        <f t="shared" si="6"/>
        <v>-51</v>
      </c>
      <c r="J25" s="424">
        <f t="shared" si="8"/>
        <v>-3825</v>
      </c>
      <c r="K25" s="424">
        <f t="shared" si="9"/>
        <v>-0.003825</v>
      </c>
      <c r="L25" s="448">
        <v>13924</v>
      </c>
      <c r="M25" s="336">
        <v>10744</v>
      </c>
      <c r="N25" s="421">
        <f t="shared" si="7"/>
        <v>3180</v>
      </c>
      <c r="O25" s="421">
        <f t="shared" si="10"/>
        <v>238500</v>
      </c>
      <c r="P25" s="421">
        <f t="shared" si="11"/>
        <v>0.2385</v>
      </c>
      <c r="Q25" s="460"/>
    </row>
    <row r="26" spans="1:17" ht="18" customHeight="1">
      <c r="A26" s="158">
        <v>17</v>
      </c>
      <c r="B26" s="159" t="s">
        <v>203</v>
      </c>
      <c r="C26" s="160">
        <v>4865130</v>
      </c>
      <c r="D26" s="164" t="s">
        <v>12</v>
      </c>
      <c r="E26" s="254" t="s">
        <v>346</v>
      </c>
      <c r="F26" s="165">
        <v>100</v>
      </c>
      <c r="G26" s="448">
        <v>3358</v>
      </c>
      <c r="H26" s="336">
        <v>3358</v>
      </c>
      <c r="I26" s="424">
        <f t="shared" si="6"/>
        <v>0</v>
      </c>
      <c r="J26" s="424">
        <f t="shared" si="8"/>
        <v>0</v>
      </c>
      <c r="K26" s="424">
        <f t="shared" si="9"/>
        <v>0</v>
      </c>
      <c r="L26" s="448">
        <v>265638</v>
      </c>
      <c r="M26" s="336">
        <v>265638</v>
      </c>
      <c r="N26" s="421">
        <f t="shared" si="7"/>
        <v>0</v>
      </c>
      <c r="O26" s="421">
        <f t="shared" si="10"/>
        <v>0</v>
      </c>
      <c r="P26" s="421">
        <f t="shared" si="11"/>
        <v>0</v>
      </c>
      <c r="Q26" s="460"/>
    </row>
    <row r="27" spans="1:17" ht="18" customHeight="1">
      <c r="A27" s="158">
        <v>18</v>
      </c>
      <c r="B27" s="159" t="s">
        <v>204</v>
      </c>
      <c r="C27" s="160">
        <v>4865132</v>
      </c>
      <c r="D27" s="164" t="s">
        <v>12</v>
      </c>
      <c r="E27" s="254" t="s">
        <v>346</v>
      </c>
      <c r="F27" s="165">
        <v>100</v>
      </c>
      <c r="G27" s="448">
        <v>89199</v>
      </c>
      <c r="H27" s="336">
        <v>88909</v>
      </c>
      <c r="I27" s="424">
        <f t="shared" si="6"/>
        <v>290</v>
      </c>
      <c r="J27" s="424">
        <f t="shared" si="8"/>
        <v>29000</v>
      </c>
      <c r="K27" s="424">
        <f t="shared" si="9"/>
        <v>0.029</v>
      </c>
      <c r="L27" s="448">
        <v>743259</v>
      </c>
      <c r="M27" s="336">
        <v>739759</v>
      </c>
      <c r="N27" s="421">
        <f t="shared" si="7"/>
        <v>3500</v>
      </c>
      <c r="O27" s="421">
        <f t="shared" si="10"/>
        <v>350000</v>
      </c>
      <c r="P27" s="421">
        <f t="shared" si="11"/>
        <v>0.35</v>
      </c>
      <c r="Q27" s="461"/>
    </row>
    <row r="28" spans="1:17" ht="18" customHeight="1">
      <c r="A28" s="158"/>
      <c r="B28" s="167" t="s">
        <v>205</v>
      </c>
      <c r="C28" s="160"/>
      <c r="D28" s="164"/>
      <c r="E28" s="254"/>
      <c r="F28" s="165"/>
      <c r="G28" s="104"/>
      <c r="H28" s="395"/>
      <c r="I28" s="424"/>
      <c r="J28" s="424"/>
      <c r="K28" s="424"/>
      <c r="L28" s="396"/>
      <c r="M28" s="395"/>
      <c r="N28" s="421"/>
      <c r="O28" s="421"/>
      <c r="P28" s="421"/>
      <c r="Q28" s="460"/>
    </row>
    <row r="29" spans="1:17" ht="18" customHeight="1">
      <c r="A29" s="158">
        <v>19</v>
      </c>
      <c r="B29" s="159" t="s">
        <v>206</v>
      </c>
      <c r="C29" s="160">
        <v>4865037</v>
      </c>
      <c r="D29" s="164" t="s">
        <v>12</v>
      </c>
      <c r="E29" s="254" t="s">
        <v>346</v>
      </c>
      <c r="F29" s="165">
        <v>1000</v>
      </c>
      <c r="G29" s="448">
        <v>997624</v>
      </c>
      <c r="H29" s="336">
        <v>997757</v>
      </c>
      <c r="I29" s="424">
        <f>G29-H29</f>
        <v>-133</v>
      </c>
      <c r="J29" s="424">
        <f>$F29*I29</f>
        <v>-133000</v>
      </c>
      <c r="K29" s="424">
        <f>J29/1000000</f>
        <v>-0.133</v>
      </c>
      <c r="L29" s="448">
        <v>102070</v>
      </c>
      <c r="M29" s="336">
        <v>102070</v>
      </c>
      <c r="N29" s="421">
        <f>L29-M29</f>
        <v>0</v>
      </c>
      <c r="O29" s="421">
        <f>$F29*N29</f>
        <v>0</v>
      </c>
      <c r="P29" s="421">
        <f>O29/1000000</f>
        <v>0</v>
      </c>
      <c r="Q29" s="460"/>
    </row>
    <row r="30" spans="1:17" ht="18" customHeight="1">
      <c r="A30" s="158">
        <v>20</v>
      </c>
      <c r="B30" s="159" t="s">
        <v>207</v>
      </c>
      <c r="C30" s="160">
        <v>4865038</v>
      </c>
      <c r="D30" s="164" t="s">
        <v>12</v>
      </c>
      <c r="E30" s="254" t="s">
        <v>346</v>
      </c>
      <c r="F30" s="165">
        <v>1000</v>
      </c>
      <c r="G30" s="448">
        <v>994476</v>
      </c>
      <c r="H30" s="336">
        <v>995166</v>
      </c>
      <c r="I30" s="424">
        <f>G30-H30</f>
        <v>-690</v>
      </c>
      <c r="J30" s="424">
        <f>$F30*I30</f>
        <v>-690000</v>
      </c>
      <c r="K30" s="424">
        <f>J30/1000000</f>
        <v>-0.69</v>
      </c>
      <c r="L30" s="448">
        <v>45221</v>
      </c>
      <c r="M30" s="336">
        <v>45221</v>
      </c>
      <c r="N30" s="421">
        <f>L30-M30</f>
        <v>0</v>
      </c>
      <c r="O30" s="421">
        <f>$F30*N30</f>
        <v>0</v>
      </c>
      <c r="P30" s="421">
        <f>O30/1000000</f>
        <v>0</v>
      </c>
      <c r="Q30" s="460"/>
    </row>
    <row r="31" spans="1:17" ht="18" customHeight="1">
      <c r="A31" s="158">
        <v>21</v>
      </c>
      <c r="B31" s="159" t="s">
        <v>208</v>
      </c>
      <c r="C31" s="160">
        <v>4865039</v>
      </c>
      <c r="D31" s="164" t="s">
        <v>12</v>
      </c>
      <c r="E31" s="254" t="s">
        <v>346</v>
      </c>
      <c r="F31" s="165">
        <v>1000</v>
      </c>
      <c r="G31" s="448">
        <v>991990</v>
      </c>
      <c r="H31" s="336">
        <v>993023</v>
      </c>
      <c r="I31" s="424">
        <f>G31-H31</f>
        <v>-1033</v>
      </c>
      <c r="J31" s="424">
        <f>$F31*I31</f>
        <v>-1033000</v>
      </c>
      <c r="K31" s="424">
        <f>J31/1000000</f>
        <v>-1.033</v>
      </c>
      <c r="L31" s="448">
        <v>143903</v>
      </c>
      <c r="M31" s="336">
        <v>143903</v>
      </c>
      <c r="N31" s="421">
        <f>L31-M31</f>
        <v>0</v>
      </c>
      <c r="O31" s="421">
        <f>$F31*N31</f>
        <v>0</v>
      </c>
      <c r="P31" s="421">
        <f>O31/1000000</f>
        <v>0</v>
      </c>
      <c r="Q31" s="460"/>
    </row>
    <row r="32" spans="1:17" ht="18" customHeight="1">
      <c r="A32" s="158">
        <v>22</v>
      </c>
      <c r="B32" s="162" t="s">
        <v>209</v>
      </c>
      <c r="C32" s="160">
        <v>4865040</v>
      </c>
      <c r="D32" s="164" t="s">
        <v>12</v>
      </c>
      <c r="E32" s="254" t="s">
        <v>346</v>
      </c>
      <c r="F32" s="165">
        <v>1000</v>
      </c>
      <c r="G32" s="448">
        <v>5188</v>
      </c>
      <c r="H32" s="336">
        <v>5162</v>
      </c>
      <c r="I32" s="474">
        <f>G32-H32</f>
        <v>26</v>
      </c>
      <c r="J32" s="474">
        <f>$F32*I32</f>
        <v>26000</v>
      </c>
      <c r="K32" s="474">
        <f>J32/1000000</f>
        <v>0.026</v>
      </c>
      <c r="L32" s="448">
        <v>59490</v>
      </c>
      <c r="M32" s="336">
        <v>59490</v>
      </c>
      <c r="N32" s="272">
        <f>L32-M32</f>
        <v>0</v>
      </c>
      <c r="O32" s="272">
        <f>$F32*N32</f>
        <v>0</v>
      </c>
      <c r="P32" s="272">
        <f>O32/1000000</f>
        <v>0</v>
      </c>
      <c r="Q32" s="460"/>
    </row>
    <row r="33" spans="1:17" ht="18" customHeight="1">
      <c r="A33" s="158"/>
      <c r="B33" s="167"/>
      <c r="C33" s="160"/>
      <c r="D33" s="164"/>
      <c r="E33" s="254"/>
      <c r="F33" s="165"/>
      <c r="G33" s="104"/>
      <c r="H33" s="395"/>
      <c r="I33" s="424"/>
      <c r="J33" s="424"/>
      <c r="K33" s="633">
        <f>SUM(K29:K32)</f>
        <v>-1.8299999999999998</v>
      </c>
      <c r="L33" s="396"/>
      <c r="M33" s="395"/>
      <c r="N33" s="421"/>
      <c r="O33" s="421"/>
      <c r="P33" s="634">
        <f>SUM(P29:P32)</f>
        <v>0</v>
      </c>
      <c r="Q33" s="460"/>
    </row>
    <row r="34" spans="1:17" ht="18" customHeight="1">
      <c r="A34" s="158"/>
      <c r="B34" s="166" t="s">
        <v>119</v>
      </c>
      <c r="C34" s="160"/>
      <c r="D34" s="161"/>
      <c r="E34" s="254"/>
      <c r="F34" s="165"/>
      <c r="G34" s="104"/>
      <c r="H34" s="395"/>
      <c r="I34" s="424"/>
      <c r="J34" s="424"/>
      <c r="K34" s="424"/>
      <c r="L34" s="396"/>
      <c r="M34" s="395"/>
      <c r="N34" s="421"/>
      <c r="O34" s="421"/>
      <c r="P34" s="421"/>
      <c r="Q34" s="460"/>
    </row>
    <row r="35" spans="1:17" ht="18" customHeight="1">
      <c r="A35" s="158">
        <v>23</v>
      </c>
      <c r="B35" s="726" t="s">
        <v>400</v>
      </c>
      <c r="C35" s="160">
        <v>4864955</v>
      </c>
      <c r="D35" s="159" t="s">
        <v>12</v>
      </c>
      <c r="E35" s="159" t="s">
        <v>346</v>
      </c>
      <c r="F35" s="165">
        <v>1000</v>
      </c>
      <c r="G35" s="448">
        <v>998895</v>
      </c>
      <c r="H35" s="336">
        <v>999137</v>
      </c>
      <c r="I35" s="424">
        <f>G35-H35</f>
        <v>-242</v>
      </c>
      <c r="J35" s="424">
        <f>$F35*I35</f>
        <v>-242000</v>
      </c>
      <c r="K35" s="424">
        <f>J35/1000000</f>
        <v>-0.242</v>
      </c>
      <c r="L35" s="448">
        <v>742</v>
      </c>
      <c r="M35" s="336">
        <v>742</v>
      </c>
      <c r="N35" s="421">
        <f>L35-M35</f>
        <v>0</v>
      </c>
      <c r="O35" s="421">
        <f>$F35*N35</f>
        <v>0</v>
      </c>
      <c r="P35" s="421">
        <f>O35/1000000</f>
        <v>0</v>
      </c>
      <c r="Q35" s="723"/>
    </row>
    <row r="36" spans="1:17" ht="18">
      <c r="A36" s="158">
        <v>24</v>
      </c>
      <c r="B36" s="159" t="s">
        <v>181</v>
      </c>
      <c r="C36" s="160">
        <v>4864820</v>
      </c>
      <c r="D36" s="164" t="s">
        <v>12</v>
      </c>
      <c r="E36" s="254" t="s">
        <v>346</v>
      </c>
      <c r="F36" s="165">
        <v>160</v>
      </c>
      <c r="G36" s="448">
        <v>4857</v>
      </c>
      <c r="H36" s="336">
        <v>3995</v>
      </c>
      <c r="I36" s="424">
        <f>G36-H36</f>
        <v>862</v>
      </c>
      <c r="J36" s="424">
        <f>$F36*I36</f>
        <v>137920</v>
      </c>
      <c r="K36" s="424">
        <f>J36/1000000</f>
        <v>0.13792</v>
      </c>
      <c r="L36" s="448">
        <v>3771</v>
      </c>
      <c r="M36" s="336">
        <v>3771</v>
      </c>
      <c r="N36" s="421">
        <f>L36-M36</f>
        <v>0</v>
      </c>
      <c r="O36" s="421">
        <f>$F36*N36</f>
        <v>0</v>
      </c>
      <c r="P36" s="421">
        <f>O36/1000000</f>
        <v>0</v>
      </c>
      <c r="Q36" s="457"/>
    </row>
    <row r="37" spans="1:17" ht="18" customHeight="1">
      <c r="A37" s="158">
        <v>25</v>
      </c>
      <c r="B37" s="162" t="s">
        <v>182</v>
      </c>
      <c r="C37" s="160">
        <v>4865142</v>
      </c>
      <c r="D37" s="164" t="s">
        <v>12</v>
      </c>
      <c r="E37" s="254" t="s">
        <v>346</v>
      </c>
      <c r="F37" s="165">
        <v>1000</v>
      </c>
      <c r="G37" s="448">
        <v>907658</v>
      </c>
      <c r="H37" s="336">
        <v>907544</v>
      </c>
      <c r="I37" s="424">
        <f>G37-H37</f>
        <v>114</v>
      </c>
      <c r="J37" s="424">
        <f>$F37*I37</f>
        <v>114000</v>
      </c>
      <c r="K37" s="424">
        <f>J37/1000000</f>
        <v>0.114</v>
      </c>
      <c r="L37" s="448">
        <v>62170</v>
      </c>
      <c r="M37" s="336">
        <v>62169</v>
      </c>
      <c r="N37" s="421">
        <f>L37-M37</f>
        <v>1</v>
      </c>
      <c r="O37" s="421">
        <f>$F37*N37</f>
        <v>1000</v>
      </c>
      <c r="P37" s="421">
        <f>O37/1000000</f>
        <v>0.001</v>
      </c>
      <c r="Q37" s="467"/>
    </row>
    <row r="38" spans="1:17" ht="18" customHeight="1">
      <c r="A38" s="158">
        <v>26</v>
      </c>
      <c r="B38" s="162" t="s">
        <v>408</v>
      </c>
      <c r="C38" s="160">
        <v>4864961</v>
      </c>
      <c r="D38" s="164" t="s">
        <v>12</v>
      </c>
      <c r="E38" s="254" t="s">
        <v>346</v>
      </c>
      <c r="F38" s="165">
        <v>1000</v>
      </c>
      <c r="G38" s="448">
        <v>994614</v>
      </c>
      <c r="H38" s="336">
        <v>995195</v>
      </c>
      <c r="I38" s="474">
        <f>G38-H38</f>
        <v>-581</v>
      </c>
      <c r="J38" s="474">
        <f>$F38*I38</f>
        <v>-581000</v>
      </c>
      <c r="K38" s="474">
        <f>J38/1000000</f>
        <v>-0.581</v>
      </c>
      <c r="L38" s="448">
        <v>999819</v>
      </c>
      <c r="M38" s="336">
        <v>999819</v>
      </c>
      <c r="N38" s="272">
        <f>L38-M38</f>
        <v>0</v>
      </c>
      <c r="O38" s="272">
        <f>$F38*N38</f>
        <v>0</v>
      </c>
      <c r="P38" s="272">
        <f>O38/1000000</f>
        <v>0</v>
      </c>
      <c r="Q38" s="457"/>
    </row>
    <row r="39" spans="1:17" ht="18" customHeight="1">
      <c r="A39" s="158"/>
      <c r="B39" s="167" t="s">
        <v>186</v>
      </c>
      <c r="C39" s="160"/>
      <c r="D39" s="164"/>
      <c r="E39" s="254"/>
      <c r="F39" s="165"/>
      <c r="G39" s="104"/>
      <c r="H39" s="395"/>
      <c r="I39" s="424"/>
      <c r="J39" s="424"/>
      <c r="K39" s="424"/>
      <c r="L39" s="396"/>
      <c r="M39" s="395"/>
      <c r="N39" s="421"/>
      <c r="O39" s="421"/>
      <c r="P39" s="421"/>
      <c r="Q39" s="494"/>
    </row>
    <row r="40" spans="1:17" ht="17.25" customHeight="1">
      <c r="A40" s="158">
        <v>27</v>
      </c>
      <c r="B40" s="159" t="s">
        <v>399</v>
      </c>
      <c r="C40" s="160">
        <v>4864892</v>
      </c>
      <c r="D40" s="164" t="s">
        <v>12</v>
      </c>
      <c r="E40" s="254" t="s">
        <v>346</v>
      </c>
      <c r="F40" s="165">
        <v>-500</v>
      </c>
      <c r="G40" s="335">
        <v>999028</v>
      </c>
      <c r="H40" s="336">
        <v>999028</v>
      </c>
      <c r="I40" s="424">
        <f>G40-H40</f>
        <v>0</v>
      </c>
      <c r="J40" s="424">
        <f>$F40*I40</f>
        <v>0</v>
      </c>
      <c r="K40" s="424">
        <f>J40/1000000</f>
        <v>0</v>
      </c>
      <c r="L40" s="335">
        <v>16662</v>
      </c>
      <c r="M40" s="336">
        <v>16662</v>
      </c>
      <c r="N40" s="421">
        <f>L40-M40</f>
        <v>0</v>
      </c>
      <c r="O40" s="421">
        <f>$F40*N40</f>
        <v>0</v>
      </c>
      <c r="P40" s="421">
        <f>O40/1000000</f>
        <v>0</v>
      </c>
      <c r="Q40" s="494"/>
    </row>
    <row r="41" spans="1:17" ht="17.25" customHeight="1">
      <c r="A41" s="158">
        <v>28</v>
      </c>
      <c r="B41" s="159" t="s">
        <v>402</v>
      </c>
      <c r="C41" s="160">
        <v>4865048</v>
      </c>
      <c r="D41" s="164" t="s">
        <v>12</v>
      </c>
      <c r="E41" s="254" t="s">
        <v>346</v>
      </c>
      <c r="F41" s="163">
        <v>-250</v>
      </c>
      <c r="G41" s="335">
        <v>999862</v>
      </c>
      <c r="H41" s="336">
        <v>999862</v>
      </c>
      <c r="I41" s="474">
        <f>G41-H41</f>
        <v>0</v>
      </c>
      <c r="J41" s="474">
        <f>$F41*I41</f>
        <v>0</v>
      </c>
      <c r="K41" s="474">
        <f>J41/1000000</f>
        <v>0</v>
      </c>
      <c r="L41" s="335">
        <v>999849</v>
      </c>
      <c r="M41" s="336">
        <v>999849</v>
      </c>
      <c r="N41" s="272">
        <f>L41-M41</f>
        <v>0</v>
      </c>
      <c r="O41" s="272">
        <f>$F41*N41</f>
        <v>0</v>
      </c>
      <c r="P41" s="272">
        <f>O41/1000000</f>
        <v>0</v>
      </c>
      <c r="Q41" s="494"/>
    </row>
    <row r="42" spans="1:17" ht="17.25" customHeight="1">
      <c r="A42" s="158">
        <v>29</v>
      </c>
      <c r="B42" s="159" t="s">
        <v>119</v>
      </c>
      <c r="C42" s="160">
        <v>4902508</v>
      </c>
      <c r="D42" s="164" t="s">
        <v>12</v>
      </c>
      <c r="E42" s="254" t="s">
        <v>346</v>
      </c>
      <c r="F42" s="160">
        <v>-833.33</v>
      </c>
      <c r="G42" s="335">
        <v>2</v>
      </c>
      <c r="H42" s="336">
        <v>2</v>
      </c>
      <c r="I42" s="424">
        <f>G42-H42</f>
        <v>0</v>
      </c>
      <c r="J42" s="424">
        <f>$F42*I42</f>
        <v>0</v>
      </c>
      <c r="K42" s="424">
        <f>J42/1000000</f>
        <v>0</v>
      </c>
      <c r="L42" s="335">
        <v>999580</v>
      </c>
      <c r="M42" s="336">
        <v>999580</v>
      </c>
      <c r="N42" s="421">
        <f>L42-M42</f>
        <v>0</v>
      </c>
      <c r="O42" s="421">
        <f>$F42*N42</f>
        <v>0</v>
      </c>
      <c r="P42" s="421">
        <f>O42/1000000</f>
        <v>0</v>
      </c>
      <c r="Q42" s="494"/>
    </row>
    <row r="43" spans="1:17" ht="16.5" customHeight="1" thickBot="1">
      <c r="A43" s="158"/>
      <c r="B43" s="451"/>
      <c r="C43" s="451"/>
      <c r="D43" s="451"/>
      <c r="E43" s="451"/>
      <c r="F43" s="174"/>
      <c r="G43" s="175"/>
      <c r="H43" s="451"/>
      <c r="I43" s="451"/>
      <c r="J43" s="451"/>
      <c r="K43" s="174"/>
      <c r="L43" s="175"/>
      <c r="M43" s="451"/>
      <c r="N43" s="451"/>
      <c r="O43" s="451"/>
      <c r="P43" s="174"/>
      <c r="Q43" s="175"/>
    </row>
    <row r="44" spans="1:17" ht="18" customHeight="1" thickTop="1">
      <c r="A44" s="157"/>
      <c r="B44" s="159"/>
      <c r="C44" s="160"/>
      <c r="D44" s="161"/>
      <c r="E44" s="254"/>
      <c r="F44" s="160"/>
      <c r="G44" s="160"/>
      <c r="H44" s="395"/>
      <c r="I44" s="395"/>
      <c r="J44" s="395"/>
      <c r="K44" s="395"/>
      <c r="L44" s="513"/>
      <c r="M44" s="395"/>
      <c r="N44" s="395"/>
      <c r="O44" s="395"/>
      <c r="P44" s="395"/>
      <c r="Q44" s="468"/>
    </row>
    <row r="45" spans="1:17" ht="21" customHeight="1" thickBot="1">
      <c r="A45" s="178"/>
      <c r="B45" s="398"/>
      <c r="C45" s="171"/>
      <c r="D45" s="173"/>
      <c r="E45" s="170"/>
      <c r="F45" s="171"/>
      <c r="G45" s="171"/>
      <c r="H45" s="514"/>
      <c r="I45" s="514"/>
      <c r="J45" s="514"/>
      <c r="K45" s="514"/>
      <c r="L45" s="514"/>
      <c r="M45" s="514"/>
      <c r="N45" s="514"/>
      <c r="O45" s="514"/>
      <c r="P45" s="514"/>
      <c r="Q45" s="515" t="str">
        <f>NDPL!Q1</f>
        <v>MARCH-2018</v>
      </c>
    </row>
    <row r="46" spans="1:17" ht="21.75" customHeight="1" thickTop="1">
      <c r="A46" s="155"/>
      <c r="B46" s="401" t="s">
        <v>348</v>
      </c>
      <c r="C46" s="160"/>
      <c r="D46" s="161"/>
      <c r="E46" s="254"/>
      <c r="F46" s="160"/>
      <c r="G46" s="402"/>
      <c r="H46" s="395"/>
      <c r="I46" s="395"/>
      <c r="J46" s="395"/>
      <c r="K46" s="395"/>
      <c r="L46" s="402"/>
      <c r="M46" s="395"/>
      <c r="N46" s="395"/>
      <c r="O46" s="395"/>
      <c r="P46" s="516"/>
      <c r="Q46" s="517"/>
    </row>
    <row r="47" spans="1:17" ht="21" customHeight="1">
      <c r="A47" s="158"/>
      <c r="B47" s="450" t="s">
        <v>392</v>
      </c>
      <c r="C47" s="160"/>
      <c r="D47" s="161"/>
      <c r="E47" s="254"/>
      <c r="F47" s="160"/>
      <c r="G47" s="104"/>
      <c r="H47" s="395"/>
      <c r="I47" s="395"/>
      <c r="J47" s="395"/>
      <c r="K47" s="395"/>
      <c r="L47" s="104"/>
      <c r="M47" s="395"/>
      <c r="N47" s="395"/>
      <c r="O47" s="395"/>
      <c r="P47" s="395"/>
      <c r="Q47" s="518"/>
    </row>
    <row r="48" spans="1:17" ht="18">
      <c r="A48" s="158">
        <v>30</v>
      </c>
      <c r="B48" s="159" t="s">
        <v>393</v>
      </c>
      <c r="C48" s="160">
        <v>5128418</v>
      </c>
      <c r="D48" s="164" t="s">
        <v>12</v>
      </c>
      <c r="E48" s="254" t="s">
        <v>346</v>
      </c>
      <c r="F48" s="160">
        <v>-1000</v>
      </c>
      <c r="G48" s="448">
        <v>926393</v>
      </c>
      <c r="H48" s="336">
        <v>926831</v>
      </c>
      <c r="I48" s="421">
        <f>G48-H48</f>
        <v>-438</v>
      </c>
      <c r="J48" s="421">
        <f>$F48*I48</f>
        <v>438000</v>
      </c>
      <c r="K48" s="421">
        <f>J48/1000000</f>
        <v>0.438</v>
      </c>
      <c r="L48" s="448">
        <v>970568</v>
      </c>
      <c r="M48" s="336">
        <v>970568</v>
      </c>
      <c r="N48" s="421">
        <f>L48-M48</f>
        <v>0</v>
      </c>
      <c r="O48" s="421">
        <f>$F48*N48</f>
        <v>0</v>
      </c>
      <c r="P48" s="421">
        <f>O48/1000000</f>
        <v>0</v>
      </c>
      <c r="Q48" s="519"/>
    </row>
    <row r="49" spans="1:17" ht="18">
      <c r="A49" s="158">
        <v>31</v>
      </c>
      <c r="B49" s="159" t="s">
        <v>404</v>
      </c>
      <c r="C49" s="160">
        <v>5128457</v>
      </c>
      <c r="D49" s="164" t="s">
        <v>12</v>
      </c>
      <c r="E49" s="254" t="s">
        <v>346</v>
      </c>
      <c r="F49" s="160">
        <v>-500</v>
      </c>
      <c r="G49" s="448">
        <v>962337</v>
      </c>
      <c r="H49" s="336">
        <v>963057</v>
      </c>
      <c r="I49" s="278">
        <f>G49-H49</f>
        <v>-720</v>
      </c>
      <c r="J49" s="278">
        <f>$F49*I49</f>
        <v>360000</v>
      </c>
      <c r="K49" s="278">
        <f>J49/1000000</f>
        <v>0.36</v>
      </c>
      <c r="L49" s="448">
        <v>998213</v>
      </c>
      <c r="M49" s="336">
        <v>998213</v>
      </c>
      <c r="N49" s="278">
        <f>L49-M49</f>
        <v>0</v>
      </c>
      <c r="O49" s="278">
        <f>$F49*N49</f>
        <v>0</v>
      </c>
      <c r="P49" s="278">
        <f>O49/1000000</f>
        <v>0</v>
      </c>
      <c r="Q49" s="519"/>
    </row>
    <row r="50" spans="1:17" ht="18">
      <c r="A50" s="158"/>
      <c r="B50" s="450" t="s">
        <v>396</v>
      </c>
      <c r="C50" s="160"/>
      <c r="D50" s="164"/>
      <c r="E50" s="254"/>
      <c r="F50" s="160"/>
      <c r="G50" s="335"/>
      <c r="H50" s="336"/>
      <c r="I50" s="421"/>
      <c r="J50" s="421"/>
      <c r="K50" s="421"/>
      <c r="L50" s="335"/>
      <c r="M50" s="336"/>
      <c r="N50" s="421"/>
      <c r="O50" s="421"/>
      <c r="P50" s="421"/>
      <c r="Q50" s="519"/>
    </row>
    <row r="51" spans="1:17" ht="18">
      <c r="A51" s="158">
        <v>32</v>
      </c>
      <c r="B51" s="159" t="s">
        <v>393</v>
      </c>
      <c r="C51" s="160">
        <v>4864891</v>
      </c>
      <c r="D51" s="164" t="s">
        <v>12</v>
      </c>
      <c r="E51" s="254" t="s">
        <v>346</v>
      </c>
      <c r="F51" s="160">
        <v>-2000</v>
      </c>
      <c r="G51" s="448">
        <v>998310</v>
      </c>
      <c r="H51" s="336">
        <v>997894</v>
      </c>
      <c r="I51" s="421">
        <f>G51-H51</f>
        <v>416</v>
      </c>
      <c r="J51" s="421">
        <f>$F51*I51</f>
        <v>-832000</v>
      </c>
      <c r="K51" s="421">
        <f>J51/1000000</f>
        <v>-0.832</v>
      </c>
      <c r="L51" s="448">
        <v>999721</v>
      </c>
      <c r="M51" s="336">
        <v>999721</v>
      </c>
      <c r="N51" s="421">
        <f>L51-M51</f>
        <v>0</v>
      </c>
      <c r="O51" s="421">
        <f>$F51*N51</f>
        <v>0</v>
      </c>
      <c r="P51" s="421">
        <f>O51/1000000</f>
        <v>0</v>
      </c>
      <c r="Q51" s="519"/>
    </row>
    <row r="52" spans="1:17" ht="18">
      <c r="A52" s="158">
        <v>33</v>
      </c>
      <c r="B52" s="159" t="s">
        <v>404</v>
      </c>
      <c r="C52" s="160">
        <v>4864925</v>
      </c>
      <c r="D52" s="164" t="s">
        <v>12</v>
      </c>
      <c r="E52" s="254" t="s">
        <v>346</v>
      </c>
      <c r="F52" s="160">
        <v>-1000</v>
      </c>
      <c r="G52" s="448">
        <v>990780</v>
      </c>
      <c r="H52" s="336">
        <v>991474</v>
      </c>
      <c r="I52" s="421">
        <f>G52-H52</f>
        <v>-694</v>
      </c>
      <c r="J52" s="421">
        <f>$F52*I52</f>
        <v>694000</v>
      </c>
      <c r="K52" s="421">
        <f>J52/1000000</f>
        <v>0.694</v>
      </c>
      <c r="L52" s="448">
        <v>999418</v>
      </c>
      <c r="M52" s="336">
        <v>999418</v>
      </c>
      <c r="N52" s="421">
        <f>L52-M52</f>
        <v>0</v>
      </c>
      <c r="O52" s="421">
        <f>$F52*N52</f>
        <v>0</v>
      </c>
      <c r="P52" s="421">
        <f>O52/1000000</f>
        <v>0</v>
      </c>
      <c r="Q52" s="519"/>
    </row>
    <row r="53" spans="1:17" ht="18" customHeight="1">
      <c r="A53" s="158"/>
      <c r="B53" s="166" t="s">
        <v>187</v>
      </c>
      <c r="C53" s="160"/>
      <c r="D53" s="161"/>
      <c r="E53" s="254"/>
      <c r="F53" s="165"/>
      <c r="G53" s="104"/>
      <c r="H53" s="395"/>
      <c r="I53" s="395"/>
      <c r="J53" s="395"/>
      <c r="K53" s="395"/>
      <c r="L53" s="396"/>
      <c r="M53" s="395"/>
      <c r="N53" s="395"/>
      <c r="O53" s="395"/>
      <c r="P53" s="395"/>
      <c r="Q53" s="460"/>
    </row>
    <row r="54" spans="1:17" ht="18">
      <c r="A54" s="158">
        <v>34</v>
      </c>
      <c r="B54" s="168" t="s">
        <v>211</v>
      </c>
      <c r="C54" s="160">
        <v>4865133</v>
      </c>
      <c r="D54" s="164" t="s">
        <v>12</v>
      </c>
      <c r="E54" s="254" t="s">
        <v>346</v>
      </c>
      <c r="F54" s="165">
        <v>100</v>
      </c>
      <c r="G54" s="335">
        <v>433427</v>
      </c>
      <c r="H54" s="336">
        <v>429322</v>
      </c>
      <c r="I54" s="421">
        <f>G54-H54</f>
        <v>4105</v>
      </c>
      <c r="J54" s="421">
        <f>$F54*I54</f>
        <v>410500</v>
      </c>
      <c r="K54" s="421">
        <f>J54/1000000</f>
        <v>0.4105</v>
      </c>
      <c r="L54" s="335">
        <v>49064</v>
      </c>
      <c r="M54" s="336">
        <v>49064</v>
      </c>
      <c r="N54" s="421">
        <f>L54-M54</f>
        <v>0</v>
      </c>
      <c r="O54" s="421">
        <f>$F54*N54</f>
        <v>0</v>
      </c>
      <c r="P54" s="421">
        <f>O54/1000000</f>
        <v>0</v>
      </c>
      <c r="Q54" s="460"/>
    </row>
    <row r="55" spans="1:17" ht="18" customHeight="1">
      <c r="A55" s="158"/>
      <c r="B55" s="166" t="s">
        <v>189</v>
      </c>
      <c r="C55" s="160"/>
      <c r="D55" s="164"/>
      <c r="E55" s="254"/>
      <c r="F55" s="165"/>
      <c r="G55" s="104"/>
      <c r="H55" s="395"/>
      <c r="I55" s="421"/>
      <c r="J55" s="421"/>
      <c r="K55" s="421"/>
      <c r="L55" s="396"/>
      <c r="M55" s="395"/>
      <c r="N55" s="421"/>
      <c r="O55" s="421"/>
      <c r="P55" s="421"/>
      <c r="Q55" s="460"/>
    </row>
    <row r="56" spans="1:17" s="739" customFormat="1" ht="18" customHeight="1">
      <c r="A56" s="761">
        <v>35</v>
      </c>
      <c r="B56" s="762" t="s">
        <v>176</v>
      </c>
      <c r="C56" s="763">
        <v>4865076</v>
      </c>
      <c r="D56" s="764" t="s">
        <v>12</v>
      </c>
      <c r="E56" s="765" t="s">
        <v>346</v>
      </c>
      <c r="F56" s="766">
        <v>100</v>
      </c>
      <c r="G56" s="767">
        <v>6632</v>
      </c>
      <c r="H56" s="736">
        <v>6565</v>
      </c>
      <c r="I56" s="757">
        <f>G56-H56</f>
        <v>67</v>
      </c>
      <c r="J56" s="757">
        <f>$F56*I56</f>
        <v>6700</v>
      </c>
      <c r="K56" s="757">
        <f>J56/1000000</f>
        <v>0.0067</v>
      </c>
      <c r="L56" s="767">
        <v>30414</v>
      </c>
      <c r="M56" s="736">
        <v>30196</v>
      </c>
      <c r="N56" s="757">
        <f>L56-M56</f>
        <v>218</v>
      </c>
      <c r="O56" s="757">
        <f>$F56*N56</f>
        <v>21800</v>
      </c>
      <c r="P56" s="757">
        <f>O56/1000000</f>
        <v>0.0218</v>
      </c>
      <c r="Q56" s="738"/>
    </row>
    <row r="57" spans="1:17" s="739" customFormat="1" ht="18" customHeight="1">
      <c r="A57" s="761">
        <v>36</v>
      </c>
      <c r="B57" s="845" t="s">
        <v>190</v>
      </c>
      <c r="C57" s="763">
        <v>4865077</v>
      </c>
      <c r="D57" s="764" t="s">
        <v>12</v>
      </c>
      <c r="E57" s="765" t="s">
        <v>346</v>
      </c>
      <c r="F57" s="766">
        <v>100</v>
      </c>
      <c r="G57" s="846"/>
      <c r="H57" s="847"/>
      <c r="I57" s="757">
        <f>G57-H57</f>
        <v>0</v>
      </c>
      <c r="J57" s="757">
        <f>$F57*I57</f>
        <v>0</v>
      </c>
      <c r="K57" s="757">
        <f>J57/1000000</f>
        <v>0</v>
      </c>
      <c r="L57" s="848"/>
      <c r="M57" s="847"/>
      <c r="N57" s="757">
        <f>L57-M57</f>
        <v>0</v>
      </c>
      <c r="O57" s="757">
        <f>$F57*N57</f>
        <v>0</v>
      </c>
      <c r="P57" s="757">
        <f>O57/1000000</f>
        <v>0</v>
      </c>
      <c r="Q57" s="738"/>
    </row>
    <row r="58" spans="1:17" ht="18" customHeight="1">
      <c r="A58" s="158"/>
      <c r="B58" s="166" t="s">
        <v>170</v>
      </c>
      <c r="C58" s="160"/>
      <c r="D58" s="164"/>
      <c r="E58" s="254"/>
      <c r="F58" s="165"/>
      <c r="G58" s="104"/>
      <c r="H58" s="395"/>
      <c r="I58" s="421"/>
      <c r="J58" s="421"/>
      <c r="K58" s="421"/>
      <c r="L58" s="396"/>
      <c r="M58" s="395"/>
      <c r="N58" s="421"/>
      <c r="O58" s="421"/>
      <c r="P58" s="421"/>
      <c r="Q58" s="460"/>
    </row>
    <row r="59" spans="1:17" ht="18" customHeight="1">
      <c r="A59" s="158">
        <v>37</v>
      </c>
      <c r="B59" s="159" t="s">
        <v>183</v>
      </c>
      <c r="C59" s="160">
        <v>4865093</v>
      </c>
      <c r="D59" s="164" t="s">
        <v>12</v>
      </c>
      <c r="E59" s="254" t="s">
        <v>346</v>
      </c>
      <c r="F59" s="165">
        <v>100</v>
      </c>
      <c r="G59" s="448">
        <v>96783</v>
      </c>
      <c r="H59" s="336">
        <v>96670</v>
      </c>
      <c r="I59" s="421">
        <f>G59-H59</f>
        <v>113</v>
      </c>
      <c r="J59" s="421">
        <f>$F59*I59</f>
        <v>11300</v>
      </c>
      <c r="K59" s="421">
        <f>J59/1000000</f>
        <v>0.0113</v>
      </c>
      <c r="L59" s="448">
        <v>71783</v>
      </c>
      <c r="M59" s="336">
        <v>71749</v>
      </c>
      <c r="N59" s="421">
        <f>L59-M59</f>
        <v>34</v>
      </c>
      <c r="O59" s="421">
        <f>$F59*N59</f>
        <v>3400</v>
      </c>
      <c r="P59" s="421">
        <f>O59/1000000</f>
        <v>0.0034</v>
      </c>
      <c r="Q59" s="460"/>
    </row>
    <row r="60" spans="1:17" ht="19.5" customHeight="1">
      <c r="A60" s="158">
        <v>38</v>
      </c>
      <c r="B60" s="162" t="s">
        <v>184</v>
      </c>
      <c r="C60" s="160">
        <v>4865094</v>
      </c>
      <c r="D60" s="164" t="s">
        <v>12</v>
      </c>
      <c r="E60" s="254" t="s">
        <v>346</v>
      </c>
      <c r="F60" s="165">
        <v>100</v>
      </c>
      <c r="G60" s="448">
        <v>106190</v>
      </c>
      <c r="H60" s="336">
        <v>105946</v>
      </c>
      <c r="I60" s="421">
        <f>G60-H60</f>
        <v>244</v>
      </c>
      <c r="J60" s="421">
        <f>$F60*I60</f>
        <v>24400</v>
      </c>
      <c r="K60" s="421">
        <f>J60/1000000</f>
        <v>0.0244</v>
      </c>
      <c r="L60" s="448">
        <v>72535</v>
      </c>
      <c r="M60" s="336">
        <v>72466</v>
      </c>
      <c r="N60" s="421">
        <f>L60-M60</f>
        <v>69</v>
      </c>
      <c r="O60" s="421">
        <f>$F60*N60</f>
        <v>6900</v>
      </c>
      <c r="P60" s="421">
        <f>O60/1000000</f>
        <v>0.0069</v>
      </c>
      <c r="Q60" s="460"/>
    </row>
    <row r="61" spans="1:17" ht="22.5" customHeight="1">
      <c r="A61" s="158">
        <v>39</v>
      </c>
      <c r="B61" s="168" t="s">
        <v>210</v>
      </c>
      <c r="C61" s="160">
        <v>5269199</v>
      </c>
      <c r="D61" s="164" t="s">
        <v>12</v>
      </c>
      <c r="E61" s="254" t="s">
        <v>346</v>
      </c>
      <c r="F61" s="165">
        <v>100</v>
      </c>
      <c r="G61" s="448">
        <v>27867</v>
      </c>
      <c r="H61" s="449">
        <v>28272</v>
      </c>
      <c r="I61" s="424">
        <f>G61-H61</f>
        <v>-405</v>
      </c>
      <c r="J61" s="424">
        <f>$F61*I61</f>
        <v>-40500</v>
      </c>
      <c r="K61" s="424">
        <f>J61/1000000</f>
        <v>-0.0405</v>
      </c>
      <c r="L61" s="448">
        <v>33191</v>
      </c>
      <c r="M61" s="449">
        <v>33191</v>
      </c>
      <c r="N61" s="424">
        <f>L61-M61</f>
        <v>0</v>
      </c>
      <c r="O61" s="424">
        <f>$F61*N61</f>
        <v>0</v>
      </c>
      <c r="P61" s="424">
        <f>O61/1000000</f>
        <v>0</v>
      </c>
      <c r="Q61" s="635"/>
    </row>
    <row r="62" spans="1:17" ht="19.5" customHeight="1">
      <c r="A62" s="158"/>
      <c r="B62" s="166" t="s">
        <v>176</v>
      </c>
      <c r="C62" s="160"/>
      <c r="D62" s="164"/>
      <c r="E62" s="161"/>
      <c r="F62" s="165"/>
      <c r="G62" s="335"/>
      <c r="H62" s="336"/>
      <c r="I62" s="421"/>
      <c r="J62" s="421"/>
      <c r="K62" s="421"/>
      <c r="L62" s="396"/>
      <c r="M62" s="395"/>
      <c r="N62" s="421"/>
      <c r="O62" s="421"/>
      <c r="P62" s="421"/>
      <c r="Q62" s="460"/>
    </row>
    <row r="63" spans="1:17" ht="18">
      <c r="A63" s="158">
        <v>40</v>
      </c>
      <c r="B63" s="159" t="s">
        <v>177</v>
      </c>
      <c r="C63" s="160">
        <v>4865143</v>
      </c>
      <c r="D63" s="164" t="s">
        <v>12</v>
      </c>
      <c r="E63" s="161" t="s">
        <v>13</v>
      </c>
      <c r="F63" s="165">
        <v>100</v>
      </c>
      <c r="G63" s="335">
        <v>195393</v>
      </c>
      <c r="H63" s="336">
        <v>193969</v>
      </c>
      <c r="I63" s="421">
        <f>G63-H63</f>
        <v>1424</v>
      </c>
      <c r="J63" s="421">
        <f>$F63*I63</f>
        <v>142400</v>
      </c>
      <c r="K63" s="421">
        <f>J63/1000000</f>
        <v>0.1424</v>
      </c>
      <c r="L63" s="335">
        <v>913610</v>
      </c>
      <c r="M63" s="336">
        <v>913602</v>
      </c>
      <c r="N63" s="421">
        <f>L63-M63</f>
        <v>8</v>
      </c>
      <c r="O63" s="421">
        <f>$F63*N63</f>
        <v>800</v>
      </c>
      <c r="P63" s="421">
        <f>O63/1000000</f>
        <v>0.0008</v>
      </c>
      <c r="Q63" s="492"/>
    </row>
    <row r="64" spans="1:20" ht="18" customHeight="1" thickBot="1">
      <c r="A64" s="169"/>
      <c r="B64" s="170"/>
      <c r="C64" s="171"/>
      <c r="D64" s="172"/>
      <c r="E64" s="173"/>
      <c r="F64" s="174"/>
      <c r="G64" s="175"/>
      <c r="H64" s="172"/>
      <c r="I64" s="178"/>
      <c r="J64" s="178"/>
      <c r="K64" s="178"/>
      <c r="L64" s="520"/>
      <c r="M64" s="172"/>
      <c r="N64" s="178"/>
      <c r="O64" s="178"/>
      <c r="P64" s="178"/>
      <c r="Q64" s="521"/>
      <c r="R64" s="91"/>
      <c r="S64" s="91"/>
      <c r="T64" s="91"/>
    </row>
    <row r="65" spans="1:20" ht="15.75" customHeight="1" thickTop="1">
      <c r="A65" s="522"/>
      <c r="B65" s="522"/>
      <c r="C65" s="522"/>
      <c r="D65" s="522"/>
      <c r="E65" s="522"/>
      <c r="F65" s="522"/>
      <c r="G65" s="522"/>
      <c r="H65" s="522"/>
      <c r="I65" s="522"/>
      <c r="J65" s="522"/>
      <c r="K65" s="522"/>
      <c r="L65" s="522"/>
      <c r="M65" s="522"/>
      <c r="N65" s="522"/>
      <c r="O65" s="522"/>
      <c r="P65" s="522"/>
      <c r="Q65" s="91"/>
      <c r="R65" s="91"/>
      <c r="S65" s="91"/>
      <c r="T65" s="91"/>
    </row>
    <row r="66" spans="1:20" ht="24" thickBot="1">
      <c r="A66" s="393" t="s">
        <v>366</v>
      </c>
      <c r="G66" s="497"/>
      <c r="H66" s="497"/>
      <c r="I66" s="47" t="s">
        <v>397</v>
      </c>
      <c r="J66" s="497"/>
      <c r="K66" s="497"/>
      <c r="L66" s="497"/>
      <c r="M66" s="497"/>
      <c r="N66" s="47" t="s">
        <v>398</v>
      </c>
      <c r="O66" s="497"/>
      <c r="P66" s="497"/>
      <c r="R66" s="91"/>
      <c r="S66" s="91"/>
      <c r="T66" s="91"/>
    </row>
    <row r="67" spans="1:20" ht="39.75" thickBot="1" thickTop="1">
      <c r="A67" s="523" t="s">
        <v>8</v>
      </c>
      <c r="B67" s="524" t="s">
        <v>9</v>
      </c>
      <c r="C67" s="525" t="s">
        <v>1</v>
      </c>
      <c r="D67" s="525" t="s">
        <v>2</v>
      </c>
      <c r="E67" s="525" t="s">
        <v>3</v>
      </c>
      <c r="F67" s="525" t="s">
        <v>10</v>
      </c>
      <c r="G67" s="523" t="str">
        <f>G5</f>
        <v>FINAL READING 01/04/2018</v>
      </c>
      <c r="H67" s="525" t="str">
        <f>H5</f>
        <v>INTIAL READING 01/03/2018</v>
      </c>
      <c r="I67" s="525" t="s">
        <v>4</v>
      </c>
      <c r="J67" s="525" t="s">
        <v>5</v>
      </c>
      <c r="K67" s="525" t="s">
        <v>6</v>
      </c>
      <c r="L67" s="523" t="str">
        <f>G67</f>
        <v>FINAL READING 01/04/2018</v>
      </c>
      <c r="M67" s="525" t="str">
        <f>H67</f>
        <v>INTIAL READING 01/03/2018</v>
      </c>
      <c r="N67" s="525" t="s">
        <v>4</v>
      </c>
      <c r="O67" s="525" t="s">
        <v>5</v>
      </c>
      <c r="P67" s="525" t="s">
        <v>6</v>
      </c>
      <c r="Q67" s="526" t="s">
        <v>309</v>
      </c>
      <c r="R67" s="91"/>
      <c r="S67" s="91"/>
      <c r="T67" s="91"/>
    </row>
    <row r="68" spans="1:20" ht="15.75" customHeight="1" thickTop="1">
      <c r="A68" s="527"/>
      <c r="B68" s="450" t="s">
        <v>392</v>
      </c>
      <c r="C68" s="528"/>
      <c r="D68" s="528"/>
      <c r="E68" s="528"/>
      <c r="F68" s="529"/>
      <c r="G68" s="528"/>
      <c r="H68" s="528"/>
      <c r="I68" s="528"/>
      <c r="J68" s="528"/>
      <c r="K68" s="529"/>
      <c r="L68" s="528"/>
      <c r="M68" s="528"/>
      <c r="N68" s="528"/>
      <c r="O68" s="528"/>
      <c r="P68" s="528"/>
      <c r="Q68" s="530"/>
      <c r="R68" s="91"/>
      <c r="S68" s="91"/>
      <c r="T68" s="91"/>
    </row>
    <row r="69" spans="1:20" ht="15.75" customHeight="1">
      <c r="A69" s="158">
        <v>1</v>
      </c>
      <c r="B69" s="159" t="s">
        <v>438</v>
      </c>
      <c r="C69" s="160">
        <v>5295127</v>
      </c>
      <c r="D69" s="342" t="s">
        <v>12</v>
      </c>
      <c r="E69" s="321" t="s">
        <v>346</v>
      </c>
      <c r="F69" s="165">
        <v>-100</v>
      </c>
      <c r="G69" s="335">
        <v>338664</v>
      </c>
      <c r="H69" s="336">
        <v>336057</v>
      </c>
      <c r="I69" s="336">
        <f>G69-H69</f>
        <v>2607</v>
      </c>
      <c r="J69" s="336">
        <f>$F69*I69</f>
        <v>-260700</v>
      </c>
      <c r="K69" s="337">
        <f>J69/1000000</f>
        <v>-0.2607</v>
      </c>
      <c r="L69" s="335">
        <v>8000</v>
      </c>
      <c r="M69" s="336">
        <v>8000</v>
      </c>
      <c r="N69" s="272">
        <f>L69-M69</f>
        <v>0</v>
      </c>
      <c r="O69" s="272">
        <f>$F69*N69</f>
        <v>0</v>
      </c>
      <c r="P69" s="272">
        <f>O69/1000000</f>
        <v>0</v>
      </c>
      <c r="Q69" s="472"/>
      <c r="R69" s="91"/>
      <c r="S69" s="91"/>
      <c r="T69" s="91"/>
    </row>
    <row r="70" spans="1:20" ht="15.75" customHeight="1">
      <c r="A70" s="158"/>
      <c r="B70" s="159"/>
      <c r="C70" s="160"/>
      <c r="D70" s="342"/>
      <c r="E70" s="321"/>
      <c r="F70" s="165">
        <v>-100</v>
      </c>
      <c r="G70" s="335">
        <v>303847</v>
      </c>
      <c r="H70" s="336">
        <v>300318</v>
      </c>
      <c r="I70" s="336">
        <f>G70-H70</f>
        <v>3529</v>
      </c>
      <c r="J70" s="336">
        <f>$F70*I70</f>
        <v>-352900</v>
      </c>
      <c r="K70" s="337">
        <f>J70/1000000</f>
        <v>-0.3529</v>
      </c>
      <c r="L70" s="335"/>
      <c r="M70" s="336"/>
      <c r="N70" s="272"/>
      <c r="O70" s="272"/>
      <c r="P70" s="272"/>
      <c r="Q70" s="472"/>
      <c r="R70" s="91"/>
      <c r="S70" s="91"/>
      <c r="T70" s="91"/>
    </row>
    <row r="71" spans="1:20" ht="15.75" customHeight="1">
      <c r="A71" s="158">
        <v>2</v>
      </c>
      <c r="B71" s="159" t="s">
        <v>441</v>
      </c>
      <c r="C71" s="160">
        <v>5128400</v>
      </c>
      <c r="D71" s="342" t="s">
        <v>12</v>
      </c>
      <c r="E71" s="321" t="s">
        <v>346</v>
      </c>
      <c r="F71" s="165">
        <v>-1000</v>
      </c>
      <c r="G71" s="335">
        <v>4511</v>
      </c>
      <c r="H71" s="336">
        <v>4568</v>
      </c>
      <c r="I71" s="272">
        <f>G71-H71</f>
        <v>-57</v>
      </c>
      <c r="J71" s="272">
        <f>$F71*I71</f>
        <v>57000</v>
      </c>
      <c r="K71" s="272">
        <f>J71/1000000</f>
        <v>0.057</v>
      </c>
      <c r="L71" s="335">
        <v>338</v>
      </c>
      <c r="M71" s="336">
        <v>338</v>
      </c>
      <c r="N71" s="272">
        <f>L71-M71</f>
        <v>0</v>
      </c>
      <c r="O71" s="272">
        <f>$F71*N71</f>
        <v>0</v>
      </c>
      <c r="P71" s="272">
        <f>O71/1000000</f>
        <v>0</v>
      </c>
      <c r="Q71" s="472"/>
      <c r="R71" s="91"/>
      <c r="S71" s="91"/>
      <c r="T71" s="91"/>
    </row>
    <row r="72" spans="1:20" ht="15.75" customHeight="1">
      <c r="A72" s="531"/>
      <c r="B72" s="311" t="s">
        <v>363</v>
      </c>
      <c r="C72" s="329"/>
      <c r="D72" s="342"/>
      <c r="E72" s="321"/>
      <c r="F72" s="165"/>
      <c r="G72" s="162"/>
      <c r="H72" s="162"/>
      <c r="I72" s="162"/>
      <c r="J72" s="162"/>
      <c r="K72" s="162"/>
      <c r="L72" s="531"/>
      <c r="M72" s="162"/>
      <c r="N72" s="162"/>
      <c r="O72" s="162"/>
      <c r="P72" s="162"/>
      <c r="Q72" s="472"/>
      <c r="R72" s="91"/>
      <c r="S72" s="91"/>
      <c r="T72" s="91"/>
    </row>
    <row r="73" spans="1:20" ht="15.75" customHeight="1">
      <c r="A73" s="158">
        <v>3</v>
      </c>
      <c r="B73" s="159" t="s">
        <v>364</v>
      </c>
      <c r="C73" s="160">
        <v>4902555</v>
      </c>
      <c r="D73" s="342" t="s">
        <v>12</v>
      </c>
      <c r="E73" s="321" t="s">
        <v>346</v>
      </c>
      <c r="F73" s="165">
        <v>-75</v>
      </c>
      <c r="G73" s="335">
        <v>10264</v>
      </c>
      <c r="H73" s="336">
        <v>10222</v>
      </c>
      <c r="I73" s="272">
        <f>G73-H73</f>
        <v>42</v>
      </c>
      <c r="J73" s="272">
        <f>$F73*I73</f>
        <v>-3150</v>
      </c>
      <c r="K73" s="272">
        <f>J73/1000000</f>
        <v>-0.00315</v>
      </c>
      <c r="L73" s="335">
        <v>14661</v>
      </c>
      <c r="M73" s="336">
        <v>14600</v>
      </c>
      <c r="N73" s="272">
        <f>L73-M73</f>
        <v>61</v>
      </c>
      <c r="O73" s="272">
        <f>$F73*N73</f>
        <v>-4575</v>
      </c>
      <c r="P73" s="272">
        <f>O73/1000000</f>
        <v>-0.004575</v>
      </c>
      <c r="Q73" s="472"/>
      <c r="R73" s="91"/>
      <c r="S73" s="91"/>
      <c r="T73" s="91"/>
    </row>
    <row r="74" spans="1:20" s="500" customFormat="1" ht="15.75" customHeight="1" thickBot="1">
      <c r="A74" s="169">
        <v>4</v>
      </c>
      <c r="B74" s="451" t="s">
        <v>365</v>
      </c>
      <c r="C74" s="171">
        <v>4902581</v>
      </c>
      <c r="D74" s="172" t="s">
        <v>12</v>
      </c>
      <c r="E74" s="173" t="s">
        <v>346</v>
      </c>
      <c r="F74" s="178">
        <v>-100</v>
      </c>
      <c r="G74" s="844">
        <v>4842</v>
      </c>
      <c r="H74" s="178">
        <v>4814</v>
      </c>
      <c r="I74" s="178">
        <f>G74-H74</f>
        <v>28</v>
      </c>
      <c r="J74" s="178">
        <f>$F74*I74</f>
        <v>-2800</v>
      </c>
      <c r="K74" s="178">
        <f>J74/1000000</f>
        <v>-0.0028</v>
      </c>
      <c r="L74" s="169">
        <v>5871</v>
      </c>
      <c r="M74" s="178">
        <v>5851</v>
      </c>
      <c r="N74" s="178">
        <f>L74-M74</f>
        <v>20</v>
      </c>
      <c r="O74" s="178">
        <f>$F74*N74</f>
        <v>-2000</v>
      </c>
      <c r="P74" s="178">
        <f>O74/1000000</f>
        <v>-0.002</v>
      </c>
      <c r="Q74" s="521"/>
      <c r="R74" s="256"/>
      <c r="S74" s="256"/>
      <c r="T74" s="256"/>
    </row>
    <row r="75" spans="1:20" ht="15.75" customHeight="1" thickTop="1">
      <c r="A75" s="522"/>
      <c r="B75" s="522"/>
      <c r="C75" s="522"/>
      <c r="D75" s="522"/>
      <c r="E75" s="522"/>
      <c r="F75" s="522"/>
      <c r="G75" s="522"/>
      <c r="H75" s="522"/>
      <c r="I75" s="522"/>
      <c r="J75" s="522"/>
      <c r="K75" s="522"/>
      <c r="L75" s="522"/>
      <c r="M75" s="522"/>
      <c r="N75" s="522"/>
      <c r="O75" s="522"/>
      <c r="P75" s="522"/>
      <c r="Q75" s="91"/>
      <c r="R75" s="91"/>
      <c r="S75" s="91"/>
      <c r="T75" s="91"/>
    </row>
    <row r="76" spans="1:20" ht="15.75" customHeight="1">
      <c r="A76" s="522"/>
      <c r="B76" s="522"/>
      <c r="C76" s="522"/>
      <c r="D76" s="522"/>
      <c r="E76" s="522"/>
      <c r="F76" s="522"/>
      <c r="G76" s="522"/>
      <c r="H76" s="522"/>
      <c r="I76" s="522"/>
      <c r="J76" s="522"/>
      <c r="K76" s="522"/>
      <c r="L76" s="522"/>
      <c r="M76" s="522"/>
      <c r="N76" s="522"/>
      <c r="O76" s="522"/>
      <c r="P76" s="522"/>
      <c r="Q76" s="91"/>
      <c r="R76" s="91"/>
      <c r="S76" s="91"/>
      <c r="T76" s="91"/>
    </row>
    <row r="77" spans="1:16" ht="25.5" customHeight="1">
      <c r="A77" s="176" t="s">
        <v>338</v>
      </c>
      <c r="B77" s="505"/>
      <c r="C77" s="77"/>
      <c r="D77" s="505"/>
      <c r="E77" s="505"/>
      <c r="F77" s="505"/>
      <c r="G77" s="505"/>
      <c r="H77" s="505"/>
      <c r="I77" s="505"/>
      <c r="J77" s="505"/>
      <c r="K77" s="636">
        <f>SUM(K9:K64)+SUM(K69:K74)-K33</f>
        <v>-2.8696372599999984</v>
      </c>
      <c r="L77" s="637"/>
      <c r="M77" s="637"/>
      <c r="N77" s="637"/>
      <c r="O77" s="637"/>
      <c r="P77" s="636">
        <f>SUM(P9:P64)+SUM(P69:P74)-P33</f>
        <v>1.1395334099999999</v>
      </c>
    </row>
    <row r="78" spans="1:16" ht="12.75">
      <c r="A78" s="505"/>
      <c r="B78" s="505"/>
      <c r="C78" s="505"/>
      <c r="D78" s="505"/>
      <c r="E78" s="505"/>
      <c r="F78" s="505"/>
      <c r="G78" s="505"/>
      <c r="H78" s="505"/>
      <c r="I78" s="505"/>
      <c r="J78" s="505"/>
      <c r="K78" s="505"/>
      <c r="L78" s="505"/>
      <c r="M78" s="505"/>
      <c r="N78" s="505"/>
      <c r="O78" s="505"/>
      <c r="P78" s="505"/>
    </row>
    <row r="79" spans="1:16" ht="9.75" customHeight="1">
      <c r="A79" s="505"/>
      <c r="B79" s="505"/>
      <c r="C79" s="505"/>
      <c r="D79" s="505"/>
      <c r="E79" s="505"/>
      <c r="F79" s="505"/>
      <c r="G79" s="505"/>
      <c r="H79" s="505"/>
      <c r="I79" s="505"/>
      <c r="J79" s="505"/>
      <c r="K79" s="505"/>
      <c r="L79" s="505"/>
      <c r="M79" s="505"/>
      <c r="N79" s="505"/>
      <c r="O79" s="505"/>
      <c r="P79" s="505"/>
    </row>
    <row r="80" spans="1:16" ht="12.75" hidden="1">
      <c r="A80" s="505"/>
      <c r="B80" s="505"/>
      <c r="C80" s="505"/>
      <c r="D80" s="505"/>
      <c r="E80" s="505"/>
      <c r="F80" s="505"/>
      <c r="G80" s="505"/>
      <c r="H80" s="505"/>
      <c r="I80" s="505"/>
      <c r="J80" s="505"/>
      <c r="K80" s="505"/>
      <c r="L80" s="505"/>
      <c r="M80" s="505"/>
      <c r="N80" s="505"/>
      <c r="O80" s="505"/>
      <c r="P80" s="505"/>
    </row>
    <row r="81" spans="1:16" ht="23.25" customHeight="1" thickBot="1">
      <c r="A81" s="505"/>
      <c r="B81" s="505"/>
      <c r="C81" s="638"/>
      <c r="D81" s="505"/>
      <c r="E81" s="505"/>
      <c r="F81" s="505"/>
      <c r="G81" s="505"/>
      <c r="H81" s="505"/>
      <c r="I81" s="505"/>
      <c r="J81" s="639"/>
      <c r="K81" s="584" t="s">
        <v>339</v>
      </c>
      <c r="L81" s="505"/>
      <c r="M81" s="505"/>
      <c r="N81" s="505"/>
      <c r="O81" s="505"/>
      <c r="P81" s="584" t="s">
        <v>340</v>
      </c>
    </row>
    <row r="82" spans="1:17" ht="20.25">
      <c r="A82" s="640"/>
      <c r="B82" s="641"/>
      <c r="C82" s="176"/>
      <c r="D82" s="572"/>
      <c r="E82" s="572"/>
      <c r="F82" s="572"/>
      <c r="G82" s="572"/>
      <c r="H82" s="572"/>
      <c r="I82" s="572"/>
      <c r="J82" s="642"/>
      <c r="K82" s="641"/>
      <c r="L82" s="641"/>
      <c r="M82" s="641"/>
      <c r="N82" s="641"/>
      <c r="O82" s="641"/>
      <c r="P82" s="641"/>
      <c r="Q82" s="573"/>
    </row>
    <row r="83" spans="1:17" ht="20.25">
      <c r="A83" s="242"/>
      <c r="B83" s="176" t="s">
        <v>336</v>
      </c>
      <c r="C83" s="176"/>
      <c r="D83" s="643"/>
      <c r="E83" s="643"/>
      <c r="F83" s="643"/>
      <c r="G83" s="643"/>
      <c r="H83" s="643"/>
      <c r="I83" s="643"/>
      <c r="J83" s="643"/>
      <c r="K83" s="644">
        <f>K77</f>
        <v>-2.8696372599999984</v>
      </c>
      <c r="L83" s="645"/>
      <c r="M83" s="645"/>
      <c r="N83" s="645"/>
      <c r="O83" s="645"/>
      <c r="P83" s="644">
        <f>P77</f>
        <v>1.1395334099999999</v>
      </c>
      <c r="Q83" s="574"/>
    </row>
    <row r="84" spans="1:17" ht="20.25">
      <c r="A84" s="242"/>
      <c r="B84" s="176"/>
      <c r="C84" s="176"/>
      <c r="D84" s="643"/>
      <c r="E84" s="643"/>
      <c r="F84" s="643"/>
      <c r="G84" s="643"/>
      <c r="H84" s="643"/>
      <c r="I84" s="646"/>
      <c r="J84" s="58"/>
      <c r="K84" s="631"/>
      <c r="L84" s="631"/>
      <c r="M84" s="631"/>
      <c r="N84" s="631"/>
      <c r="O84" s="631"/>
      <c r="P84" s="631"/>
      <c r="Q84" s="574"/>
    </row>
    <row r="85" spans="1:17" ht="20.25">
      <c r="A85" s="242"/>
      <c r="B85" s="176" t="s">
        <v>329</v>
      </c>
      <c r="C85" s="176"/>
      <c r="D85" s="643"/>
      <c r="E85" s="643"/>
      <c r="F85" s="643"/>
      <c r="G85" s="643"/>
      <c r="H85" s="643"/>
      <c r="I85" s="643"/>
      <c r="J85" s="643"/>
      <c r="K85" s="644">
        <f>'STEPPED UP GENCO'!K42</f>
        <v>0.178561068</v>
      </c>
      <c r="L85" s="644"/>
      <c r="M85" s="644"/>
      <c r="N85" s="644"/>
      <c r="O85" s="644"/>
      <c r="P85" s="644">
        <f>'STEPPED UP GENCO'!P42</f>
        <v>-0.1833552336</v>
      </c>
      <c r="Q85" s="574"/>
    </row>
    <row r="86" spans="1:17" ht="20.25">
      <c r="A86" s="242"/>
      <c r="B86" s="176"/>
      <c r="C86" s="176"/>
      <c r="D86" s="647"/>
      <c r="E86" s="647"/>
      <c r="F86" s="647"/>
      <c r="G86" s="647"/>
      <c r="H86" s="647"/>
      <c r="I86" s="648"/>
      <c r="J86" s="649"/>
      <c r="K86" s="497"/>
      <c r="L86" s="497"/>
      <c r="M86" s="497"/>
      <c r="N86" s="497"/>
      <c r="O86" s="497"/>
      <c r="P86" s="497"/>
      <c r="Q86" s="574"/>
    </row>
    <row r="87" spans="1:17" ht="20.25">
      <c r="A87" s="242"/>
      <c r="B87" s="176" t="s">
        <v>337</v>
      </c>
      <c r="C87" s="176"/>
      <c r="D87" s="497"/>
      <c r="E87" s="497"/>
      <c r="F87" s="497"/>
      <c r="G87" s="497"/>
      <c r="H87" s="497"/>
      <c r="I87" s="497"/>
      <c r="J87" s="497"/>
      <c r="K87" s="285">
        <f>SUM(K83:K86)</f>
        <v>-2.6910761919999984</v>
      </c>
      <c r="L87" s="497"/>
      <c r="M87" s="497"/>
      <c r="N87" s="497"/>
      <c r="O87" s="497"/>
      <c r="P87" s="650">
        <f>SUM(P83:P86)</f>
        <v>0.9561781763999999</v>
      </c>
      <c r="Q87" s="574"/>
    </row>
    <row r="88" spans="1:17" ht="20.25">
      <c r="A88" s="598"/>
      <c r="B88" s="497"/>
      <c r="C88" s="176"/>
      <c r="D88" s="497"/>
      <c r="E88" s="497"/>
      <c r="F88" s="497"/>
      <c r="G88" s="497"/>
      <c r="H88" s="497"/>
      <c r="I88" s="497"/>
      <c r="J88" s="497"/>
      <c r="K88" s="497"/>
      <c r="L88" s="497"/>
      <c r="M88" s="497"/>
      <c r="N88" s="497"/>
      <c r="O88" s="497"/>
      <c r="P88" s="497"/>
      <c r="Q88" s="574"/>
    </row>
    <row r="89" spans="1:17" ht="13.5" thickBot="1">
      <c r="A89" s="599"/>
      <c r="B89" s="575"/>
      <c r="C89" s="575"/>
      <c r="D89" s="575"/>
      <c r="E89" s="575"/>
      <c r="F89" s="575"/>
      <c r="G89" s="575"/>
      <c r="H89" s="575"/>
      <c r="I89" s="575"/>
      <c r="J89" s="575"/>
      <c r="K89" s="575"/>
      <c r="L89" s="575"/>
      <c r="M89" s="575"/>
      <c r="N89" s="575"/>
      <c r="O89" s="575"/>
      <c r="P89" s="575"/>
      <c r="Q89" s="576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C1">
      <selection activeCell="Q15" sqref="Q15"/>
    </sheetView>
  </sheetViews>
  <sheetFormatPr defaultColWidth="9.140625" defaultRowHeight="12.75"/>
  <cols>
    <col min="1" max="1" width="4.7109375" style="456" customWidth="1"/>
    <col min="2" max="2" width="26.7109375" style="456" customWidth="1"/>
    <col min="3" max="3" width="18.57421875" style="456" customWidth="1"/>
    <col min="4" max="4" width="12.8515625" style="456" customWidth="1"/>
    <col min="5" max="5" width="22.140625" style="456" customWidth="1"/>
    <col min="6" max="6" width="14.421875" style="456" customWidth="1"/>
    <col min="7" max="7" width="15.57421875" style="456" customWidth="1"/>
    <col min="8" max="8" width="15.28125" style="456" customWidth="1"/>
    <col min="9" max="9" width="15.00390625" style="456" customWidth="1"/>
    <col min="10" max="10" width="16.7109375" style="456" customWidth="1"/>
    <col min="11" max="11" width="16.57421875" style="456" customWidth="1"/>
    <col min="12" max="12" width="17.140625" style="456" customWidth="1"/>
    <col min="13" max="13" width="14.7109375" style="456" customWidth="1"/>
    <col min="14" max="14" width="15.7109375" style="456" customWidth="1"/>
    <col min="15" max="15" width="18.28125" style="456" customWidth="1"/>
    <col min="16" max="16" width="17.140625" style="456" customWidth="1"/>
    <col min="17" max="17" width="22.00390625" style="456" customWidth="1"/>
    <col min="18" max="16384" width="9.140625" style="456" customWidth="1"/>
  </cols>
  <sheetData>
    <row r="1" ht="26.25" customHeight="1">
      <c r="A1" s="1" t="s">
        <v>237</v>
      </c>
    </row>
    <row r="2" spans="1:17" ht="23.25" customHeight="1">
      <c r="A2" s="2" t="s">
        <v>238</v>
      </c>
      <c r="P2" s="651" t="str">
        <f>NDPL!Q1</f>
        <v>MARCH-2018</v>
      </c>
      <c r="Q2" s="651"/>
    </row>
    <row r="3" ht="23.25">
      <c r="A3" s="182" t="s">
        <v>214</v>
      </c>
    </row>
    <row r="4" spans="1:16" ht="24" thickBot="1">
      <c r="A4" s="3"/>
      <c r="G4" s="497"/>
      <c r="H4" s="497"/>
      <c r="I4" s="47" t="s">
        <v>397</v>
      </c>
      <c r="J4" s="497"/>
      <c r="K4" s="497"/>
      <c r="L4" s="497"/>
      <c r="M4" s="497"/>
      <c r="N4" s="47" t="s">
        <v>398</v>
      </c>
      <c r="O4" s="497"/>
      <c r="P4" s="497"/>
    </row>
    <row r="5" spans="1:17" ht="51.75" customHeight="1" thickBot="1" thickTop="1">
      <c r="A5" s="523" t="s">
        <v>8</v>
      </c>
      <c r="B5" s="524" t="s">
        <v>9</v>
      </c>
      <c r="C5" s="525" t="s">
        <v>1</v>
      </c>
      <c r="D5" s="525" t="s">
        <v>2</v>
      </c>
      <c r="E5" s="525" t="s">
        <v>3</v>
      </c>
      <c r="F5" s="525" t="s">
        <v>10</v>
      </c>
      <c r="G5" s="523" t="str">
        <f>NDPL!G5</f>
        <v>FINAL READING 01/04/2018</v>
      </c>
      <c r="H5" s="525" t="str">
        <f>NDPL!H5</f>
        <v>INTIAL READING 01/03/2018</v>
      </c>
      <c r="I5" s="525" t="s">
        <v>4</v>
      </c>
      <c r="J5" s="525" t="s">
        <v>5</v>
      </c>
      <c r="K5" s="525" t="s">
        <v>6</v>
      </c>
      <c r="L5" s="523" t="str">
        <f>NDPL!G5</f>
        <v>FINAL READING 01/04/2018</v>
      </c>
      <c r="M5" s="525" t="str">
        <f>NDPL!H5</f>
        <v>INTIAL READING 01/03/2018</v>
      </c>
      <c r="N5" s="525" t="s">
        <v>4</v>
      </c>
      <c r="O5" s="525" t="s">
        <v>5</v>
      </c>
      <c r="P5" s="525" t="s">
        <v>6</v>
      </c>
      <c r="Q5" s="526" t="s">
        <v>309</v>
      </c>
    </row>
    <row r="6" ht="14.25" thickBot="1" thickTop="1"/>
    <row r="7" spans="1:17" ht="24" customHeight="1" thickTop="1">
      <c r="A7" s="411" t="s">
        <v>231</v>
      </c>
      <c r="B7" s="59"/>
      <c r="C7" s="60"/>
      <c r="D7" s="60"/>
      <c r="E7" s="60"/>
      <c r="F7" s="60"/>
      <c r="G7" s="630"/>
      <c r="H7" s="628"/>
      <c r="I7" s="628"/>
      <c r="J7" s="628"/>
      <c r="K7" s="652"/>
      <c r="L7" s="653"/>
      <c r="M7" s="513"/>
      <c r="N7" s="628"/>
      <c r="O7" s="628"/>
      <c r="P7" s="654"/>
      <c r="Q7" s="560"/>
    </row>
    <row r="8" spans="1:17" ht="24" customHeight="1">
      <c r="A8" s="655" t="s">
        <v>215</v>
      </c>
      <c r="B8" s="87"/>
      <c r="C8" s="87"/>
      <c r="D8" s="87"/>
      <c r="E8" s="87"/>
      <c r="F8" s="87"/>
      <c r="G8" s="103"/>
      <c r="H8" s="631"/>
      <c r="I8" s="395"/>
      <c r="J8" s="395"/>
      <c r="K8" s="656"/>
      <c r="L8" s="396"/>
      <c r="M8" s="395"/>
      <c r="N8" s="395"/>
      <c r="O8" s="395"/>
      <c r="P8" s="657"/>
      <c r="Q8" s="460"/>
    </row>
    <row r="9" spans="1:17" ht="24" customHeight="1">
      <c r="A9" s="658" t="s">
        <v>216</v>
      </c>
      <c r="B9" s="87"/>
      <c r="C9" s="87"/>
      <c r="D9" s="87"/>
      <c r="E9" s="87"/>
      <c r="F9" s="87"/>
      <c r="G9" s="103"/>
      <c r="H9" s="631"/>
      <c r="I9" s="395"/>
      <c r="J9" s="395"/>
      <c r="K9" s="656"/>
      <c r="L9" s="396"/>
      <c r="M9" s="395"/>
      <c r="N9" s="395"/>
      <c r="O9" s="395"/>
      <c r="P9" s="657"/>
      <c r="Q9" s="460"/>
    </row>
    <row r="10" spans="1:17" ht="24" customHeight="1">
      <c r="A10" s="262">
        <v>1</v>
      </c>
      <c r="B10" s="264" t="s">
        <v>234</v>
      </c>
      <c r="C10" s="410">
        <v>5128430</v>
      </c>
      <c r="D10" s="266" t="s">
        <v>12</v>
      </c>
      <c r="E10" s="265" t="s">
        <v>346</v>
      </c>
      <c r="F10" s="266">
        <v>200</v>
      </c>
      <c r="G10" s="452">
        <v>3392</v>
      </c>
      <c r="H10" s="453">
        <v>3165</v>
      </c>
      <c r="I10" s="454">
        <f aca="true" t="shared" si="0" ref="I10:I15">G10-H10</f>
        <v>227</v>
      </c>
      <c r="J10" s="454">
        <f aca="true" t="shared" si="1" ref="J10:J15">$F10*I10</f>
        <v>45400</v>
      </c>
      <c r="K10" s="475">
        <f aca="true" t="shared" si="2" ref="K10:K15">J10/1000000</f>
        <v>0.0454</v>
      </c>
      <c r="L10" s="452">
        <v>22239</v>
      </c>
      <c r="M10" s="453">
        <v>21974</v>
      </c>
      <c r="N10" s="454">
        <f aca="true" t="shared" si="3" ref="N10:N15">L10-M10</f>
        <v>265</v>
      </c>
      <c r="O10" s="454">
        <f aca="true" t="shared" si="4" ref="O10:O15">$F10*N10</f>
        <v>53000</v>
      </c>
      <c r="P10" s="476">
        <f aca="true" t="shared" si="5" ref="P10:P15">O10/1000000</f>
        <v>0.053</v>
      </c>
      <c r="Q10" s="460"/>
    </row>
    <row r="11" spans="1:17" ht="24" customHeight="1">
      <c r="A11" s="262">
        <v>2</v>
      </c>
      <c r="B11" s="264" t="s">
        <v>235</v>
      </c>
      <c r="C11" s="410">
        <v>4864849</v>
      </c>
      <c r="D11" s="266" t="s">
        <v>12</v>
      </c>
      <c r="E11" s="265" t="s">
        <v>346</v>
      </c>
      <c r="F11" s="266">
        <v>1000</v>
      </c>
      <c r="G11" s="452">
        <v>1728</v>
      </c>
      <c r="H11" s="453">
        <v>1728</v>
      </c>
      <c r="I11" s="454">
        <f t="shared" si="0"/>
        <v>0</v>
      </c>
      <c r="J11" s="454">
        <f t="shared" si="1"/>
        <v>0</v>
      </c>
      <c r="K11" s="475">
        <f t="shared" si="2"/>
        <v>0</v>
      </c>
      <c r="L11" s="452">
        <v>42431</v>
      </c>
      <c r="M11" s="453">
        <v>42441</v>
      </c>
      <c r="N11" s="454">
        <f t="shared" si="3"/>
        <v>-10</v>
      </c>
      <c r="O11" s="454">
        <f t="shared" si="4"/>
        <v>-10000</v>
      </c>
      <c r="P11" s="476">
        <f t="shared" si="5"/>
        <v>-0.01</v>
      </c>
      <c r="Q11" s="460"/>
    </row>
    <row r="12" spans="1:17" ht="24" customHeight="1">
      <c r="A12" s="262">
        <v>3</v>
      </c>
      <c r="B12" s="264" t="s">
        <v>217</v>
      </c>
      <c r="C12" s="410">
        <v>4864846</v>
      </c>
      <c r="D12" s="266" t="s">
        <v>12</v>
      </c>
      <c r="E12" s="265" t="s">
        <v>346</v>
      </c>
      <c r="F12" s="266">
        <v>1000</v>
      </c>
      <c r="G12" s="452">
        <v>4249</v>
      </c>
      <c r="H12" s="453">
        <v>4239</v>
      </c>
      <c r="I12" s="454">
        <f t="shared" si="0"/>
        <v>10</v>
      </c>
      <c r="J12" s="454">
        <f t="shared" si="1"/>
        <v>10000</v>
      </c>
      <c r="K12" s="475">
        <f t="shared" si="2"/>
        <v>0.01</v>
      </c>
      <c r="L12" s="452">
        <v>52313</v>
      </c>
      <c r="M12" s="453">
        <v>52308</v>
      </c>
      <c r="N12" s="454">
        <f t="shared" si="3"/>
        <v>5</v>
      </c>
      <c r="O12" s="454">
        <f t="shared" si="4"/>
        <v>5000</v>
      </c>
      <c r="P12" s="476">
        <f t="shared" si="5"/>
        <v>0.005</v>
      </c>
      <c r="Q12" s="460"/>
    </row>
    <row r="13" spans="1:17" s="739" customFormat="1" ht="24" customHeight="1">
      <c r="A13" s="771">
        <v>4</v>
      </c>
      <c r="B13" s="772" t="s">
        <v>218</v>
      </c>
      <c r="C13" s="773">
        <v>4864918</v>
      </c>
      <c r="D13" s="774" t="s">
        <v>12</v>
      </c>
      <c r="E13" s="775" t="s">
        <v>346</v>
      </c>
      <c r="F13" s="774">
        <v>400</v>
      </c>
      <c r="G13" s="776">
        <v>152</v>
      </c>
      <c r="H13" s="777">
        <v>154</v>
      </c>
      <c r="I13" s="778">
        <f t="shared" si="0"/>
        <v>-2</v>
      </c>
      <c r="J13" s="778">
        <f t="shared" si="1"/>
        <v>-800</v>
      </c>
      <c r="K13" s="779">
        <f t="shared" si="2"/>
        <v>-0.0008</v>
      </c>
      <c r="L13" s="776">
        <v>678</v>
      </c>
      <c r="M13" s="777">
        <v>615</v>
      </c>
      <c r="N13" s="778">
        <f t="shared" si="3"/>
        <v>63</v>
      </c>
      <c r="O13" s="778">
        <f t="shared" si="4"/>
        <v>25200</v>
      </c>
      <c r="P13" s="780">
        <f t="shared" si="5"/>
        <v>0.0252</v>
      </c>
      <c r="Q13" s="738"/>
    </row>
    <row r="14" spans="1:17" s="739" customFormat="1" ht="24" customHeight="1">
      <c r="A14" s="771">
        <v>5</v>
      </c>
      <c r="B14" s="772" t="s">
        <v>406</v>
      </c>
      <c r="C14" s="773">
        <v>4864850</v>
      </c>
      <c r="D14" s="774" t="s">
        <v>12</v>
      </c>
      <c r="E14" s="775" t="s">
        <v>346</v>
      </c>
      <c r="F14" s="774">
        <v>1000</v>
      </c>
      <c r="G14" s="776">
        <v>6467</v>
      </c>
      <c r="H14" s="777">
        <v>6470</v>
      </c>
      <c r="I14" s="778">
        <f t="shared" si="0"/>
        <v>-3</v>
      </c>
      <c r="J14" s="778">
        <f t="shared" si="1"/>
        <v>-3000</v>
      </c>
      <c r="K14" s="779">
        <f t="shared" si="2"/>
        <v>-0.003</v>
      </c>
      <c r="L14" s="776">
        <v>12075</v>
      </c>
      <c r="M14" s="777">
        <v>12075</v>
      </c>
      <c r="N14" s="778">
        <f t="shared" si="3"/>
        <v>0</v>
      </c>
      <c r="O14" s="778">
        <f t="shared" si="4"/>
        <v>0</v>
      </c>
      <c r="P14" s="780">
        <f t="shared" si="5"/>
        <v>0</v>
      </c>
      <c r="Q14" s="738"/>
    </row>
    <row r="15" spans="1:17" s="739" customFormat="1" ht="24" customHeight="1">
      <c r="A15" s="771">
        <v>6</v>
      </c>
      <c r="B15" s="772" t="s">
        <v>405</v>
      </c>
      <c r="C15" s="773">
        <v>5128425</v>
      </c>
      <c r="D15" s="774" t="s">
        <v>12</v>
      </c>
      <c r="E15" s="775" t="s">
        <v>346</v>
      </c>
      <c r="F15" s="774">
        <v>400</v>
      </c>
      <c r="G15" s="776">
        <v>283</v>
      </c>
      <c r="H15" s="777">
        <v>286</v>
      </c>
      <c r="I15" s="778">
        <f t="shared" si="0"/>
        <v>-3</v>
      </c>
      <c r="J15" s="778">
        <f t="shared" si="1"/>
        <v>-1200</v>
      </c>
      <c r="K15" s="779">
        <f t="shared" si="2"/>
        <v>-0.0012</v>
      </c>
      <c r="L15" s="776">
        <v>999257</v>
      </c>
      <c r="M15" s="777">
        <v>999263</v>
      </c>
      <c r="N15" s="778">
        <f t="shared" si="3"/>
        <v>-6</v>
      </c>
      <c r="O15" s="778">
        <f t="shared" si="4"/>
        <v>-2400</v>
      </c>
      <c r="P15" s="780">
        <f t="shared" si="5"/>
        <v>-0.0024</v>
      </c>
      <c r="Q15" s="738"/>
    </row>
    <row r="16" spans="1:17" ht="24" customHeight="1">
      <c r="A16" s="659" t="s">
        <v>219</v>
      </c>
      <c r="B16" s="264"/>
      <c r="C16" s="410"/>
      <c r="D16" s="266"/>
      <c r="E16" s="264"/>
      <c r="F16" s="266"/>
      <c r="G16" s="660"/>
      <c r="H16" s="454"/>
      <c r="I16" s="454"/>
      <c r="J16" s="454"/>
      <c r="K16" s="475"/>
      <c r="L16" s="660"/>
      <c r="M16" s="454"/>
      <c r="N16" s="454"/>
      <c r="O16" s="454"/>
      <c r="P16" s="476"/>
      <c r="Q16" s="460"/>
    </row>
    <row r="17" spans="1:17" ht="24" customHeight="1">
      <c r="A17" s="262">
        <v>7</v>
      </c>
      <c r="B17" s="264" t="s">
        <v>236</v>
      </c>
      <c r="C17" s="410">
        <v>4864804</v>
      </c>
      <c r="D17" s="266" t="s">
        <v>12</v>
      </c>
      <c r="E17" s="265" t="s">
        <v>346</v>
      </c>
      <c r="F17" s="266">
        <v>200</v>
      </c>
      <c r="G17" s="452">
        <v>997373</v>
      </c>
      <c r="H17" s="453">
        <v>997464</v>
      </c>
      <c r="I17" s="454">
        <f>G17-H17</f>
        <v>-91</v>
      </c>
      <c r="J17" s="454">
        <f>$F17*I17</f>
        <v>-18200</v>
      </c>
      <c r="K17" s="475">
        <f>J17/1000000</f>
        <v>-0.0182</v>
      </c>
      <c r="L17" s="452">
        <v>999125</v>
      </c>
      <c r="M17" s="453">
        <v>999125</v>
      </c>
      <c r="N17" s="454">
        <f>L17-M17</f>
        <v>0</v>
      </c>
      <c r="O17" s="454">
        <f>$F17*N17</f>
        <v>0</v>
      </c>
      <c r="P17" s="476">
        <f>O17/1000000</f>
        <v>0</v>
      </c>
      <c r="Q17" s="460"/>
    </row>
    <row r="18" spans="1:17" ht="24" customHeight="1">
      <c r="A18" s="262">
        <v>8</v>
      </c>
      <c r="B18" s="264" t="s">
        <v>235</v>
      </c>
      <c r="C18" s="410">
        <v>4864845</v>
      </c>
      <c r="D18" s="266" t="s">
        <v>12</v>
      </c>
      <c r="E18" s="265" t="s">
        <v>346</v>
      </c>
      <c r="F18" s="266">
        <v>1000</v>
      </c>
      <c r="G18" s="452">
        <v>1051</v>
      </c>
      <c r="H18" s="453">
        <v>927</v>
      </c>
      <c r="I18" s="454">
        <f>G18-H18</f>
        <v>124</v>
      </c>
      <c r="J18" s="454">
        <f>$F18*I18</f>
        <v>124000</v>
      </c>
      <c r="K18" s="475">
        <f>J18/1000000</f>
        <v>0.124</v>
      </c>
      <c r="L18" s="452">
        <v>11</v>
      </c>
      <c r="M18" s="453">
        <v>11</v>
      </c>
      <c r="N18" s="454">
        <f>L18-M18</f>
        <v>0</v>
      </c>
      <c r="O18" s="454">
        <f>$F18*N18</f>
        <v>0</v>
      </c>
      <c r="P18" s="476">
        <f>O18/1000000</f>
        <v>0</v>
      </c>
      <c r="Q18" s="460"/>
    </row>
    <row r="19" spans="1:17" ht="24" customHeight="1">
      <c r="A19" s="263"/>
      <c r="B19" s="661" t="s">
        <v>230</v>
      </c>
      <c r="C19" s="662"/>
      <c r="D19" s="266"/>
      <c r="E19" s="264"/>
      <c r="F19" s="280"/>
      <c r="G19" s="396"/>
      <c r="H19" s="395"/>
      <c r="I19" s="395"/>
      <c r="J19" s="395"/>
      <c r="K19" s="663">
        <f>SUM(K10:K18)</f>
        <v>0.1562</v>
      </c>
      <c r="L19" s="664"/>
      <c r="M19" s="665"/>
      <c r="N19" s="665"/>
      <c r="O19" s="665"/>
      <c r="P19" s="666">
        <f>SUM(P10:P18)</f>
        <v>0.07079999999999999</v>
      </c>
      <c r="Q19" s="460"/>
    </row>
    <row r="20" spans="1:17" ht="24" customHeight="1">
      <c r="A20" s="263"/>
      <c r="B20" s="151"/>
      <c r="C20" s="662"/>
      <c r="D20" s="266"/>
      <c r="E20" s="264"/>
      <c r="F20" s="280"/>
      <c r="G20" s="396"/>
      <c r="H20" s="395"/>
      <c r="I20" s="395"/>
      <c r="J20" s="395"/>
      <c r="K20" s="667"/>
      <c r="L20" s="396"/>
      <c r="M20" s="395"/>
      <c r="N20" s="395"/>
      <c r="O20" s="395"/>
      <c r="P20" s="668"/>
      <c r="Q20" s="460"/>
    </row>
    <row r="21" spans="1:17" ht="24" customHeight="1">
      <c r="A21" s="659" t="s">
        <v>220</v>
      </c>
      <c r="B21" s="87"/>
      <c r="C21" s="669"/>
      <c r="D21" s="280"/>
      <c r="E21" s="87"/>
      <c r="F21" s="280"/>
      <c r="G21" s="396"/>
      <c r="H21" s="395"/>
      <c r="I21" s="395"/>
      <c r="J21" s="395"/>
      <c r="K21" s="656"/>
      <c r="L21" s="396"/>
      <c r="M21" s="395"/>
      <c r="N21" s="395"/>
      <c r="O21" s="395"/>
      <c r="P21" s="657"/>
      <c r="Q21" s="460"/>
    </row>
    <row r="22" spans="1:17" ht="24" customHeight="1">
      <c r="A22" s="263"/>
      <c r="B22" s="87"/>
      <c r="C22" s="669"/>
      <c r="D22" s="280"/>
      <c r="E22" s="87"/>
      <c r="F22" s="280"/>
      <c r="G22" s="396"/>
      <c r="H22" s="395"/>
      <c r="I22" s="395"/>
      <c r="J22" s="395"/>
      <c r="K22" s="656"/>
      <c r="L22" s="396"/>
      <c r="M22" s="395"/>
      <c r="N22" s="395"/>
      <c r="O22" s="395"/>
      <c r="P22" s="657"/>
      <c r="Q22" s="460"/>
    </row>
    <row r="23" spans="1:17" ht="24" customHeight="1">
      <c r="A23" s="262">
        <v>9</v>
      </c>
      <c r="B23" s="87" t="s">
        <v>221</v>
      </c>
      <c r="C23" s="410">
        <v>4865065</v>
      </c>
      <c r="D23" s="280" t="s">
        <v>12</v>
      </c>
      <c r="E23" s="265" t="s">
        <v>346</v>
      </c>
      <c r="F23" s="266">
        <v>100</v>
      </c>
      <c r="G23" s="452">
        <v>3438</v>
      </c>
      <c r="H23" s="453">
        <v>3438</v>
      </c>
      <c r="I23" s="454">
        <f aca="true" t="shared" si="6" ref="I23:I29">G23-H23</f>
        <v>0</v>
      </c>
      <c r="J23" s="454">
        <f aca="true" t="shared" si="7" ref="J23:J29">$F23*I23</f>
        <v>0</v>
      </c>
      <c r="K23" s="475">
        <f aca="true" t="shared" si="8" ref="K23:K29">J23/1000000</f>
        <v>0</v>
      </c>
      <c r="L23" s="452">
        <v>34490</v>
      </c>
      <c r="M23" s="453">
        <v>34490</v>
      </c>
      <c r="N23" s="454">
        <f aca="true" t="shared" si="9" ref="N23:N29">L23-M23</f>
        <v>0</v>
      </c>
      <c r="O23" s="454">
        <f aca="true" t="shared" si="10" ref="O23:O29">$F23*N23</f>
        <v>0</v>
      </c>
      <c r="P23" s="476">
        <f aca="true" t="shared" si="11" ref="P23:P29">O23/1000000</f>
        <v>0</v>
      </c>
      <c r="Q23" s="460"/>
    </row>
    <row r="24" spans="1:17" ht="24" customHeight="1">
      <c r="A24" s="262">
        <v>10</v>
      </c>
      <c r="B24" s="87" t="s">
        <v>222</v>
      </c>
      <c r="C24" s="410">
        <v>4865066</v>
      </c>
      <c r="D24" s="280" t="s">
        <v>12</v>
      </c>
      <c r="E24" s="265" t="s">
        <v>346</v>
      </c>
      <c r="F24" s="266">
        <v>100</v>
      </c>
      <c r="G24" s="452">
        <v>59371</v>
      </c>
      <c r="H24" s="453">
        <v>59292</v>
      </c>
      <c r="I24" s="454">
        <f t="shared" si="6"/>
        <v>79</v>
      </c>
      <c r="J24" s="454">
        <f t="shared" si="7"/>
        <v>7900</v>
      </c>
      <c r="K24" s="475">
        <f t="shared" si="8"/>
        <v>0.0079</v>
      </c>
      <c r="L24" s="452">
        <v>91906</v>
      </c>
      <c r="M24" s="453">
        <v>91816</v>
      </c>
      <c r="N24" s="454">
        <f t="shared" si="9"/>
        <v>90</v>
      </c>
      <c r="O24" s="454">
        <f t="shared" si="10"/>
        <v>9000</v>
      </c>
      <c r="P24" s="476">
        <f t="shared" si="11"/>
        <v>0.009</v>
      </c>
      <c r="Q24" s="460"/>
    </row>
    <row r="25" spans="1:17" ht="24" customHeight="1">
      <c r="A25" s="262">
        <v>11</v>
      </c>
      <c r="B25" s="87" t="s">
        <v>223</v>
      </c>
      <c r="C25" s="410">
        <v>4865067</v>
      </c>
      <c r="D25" s="280" t="s">
        <v>12</v>
      </c>
      <c r="E25" s="265" t="s">
        <v>346</v>
      </c>
      <c r="F25" s="266">
        <v>100</v>
      </c>
      <c r="G25" s="452">
        <v>78160</v>
      </c>
      <c r="H25" s="453">
        <v>78160</v>
      </c>
      <c r="I25" s="454">
        <f t="shared" si="6"/>
        <v>0</v>
      </c>
      <c r="J25" s="454">
        <f t="shared" si="7"/>
        <v>0</v>
      </c>
      <c r="K25" s="475">
        <f t="shared" si="8"/>
        <v>0</v>
      </c>
      <c r="L25" s="452">
        <v>16991</v>
      </c>
      <c r="M25" s="453">
        <v>16714</v>
      </c>
      <c r="N25" s="454">
        <f t="shared" si="9"/>
        <v>277</v>
      </c>
      <c r="O25" s="454">
        <f t="shared" si="10"/>
        <v>27700</v>
      </c>
      <c r="P25" s="476">
        <f t="shared" si="11"/>
        <v>0.0277</v>
      </c>
      <c r="Q25" s="460"/>
    </row>
    <row r="26" spans="1:17" ht="24" customHeight="1">
      <c r="A26" s="262">
        <v>12</v>
      </c>
      <c r="B26" s="87" t="s">
        <v>224</v>
      </c>
      <c r="C26" s="410">
        <v>4865078</v>
      </c>
      <c r="D26" s="280" t="s">
        <v>12</v>
      </c>
      <c r="E26" s="265" t="s">
        <v>346</v>
      </c>
      <c r="F26" s="266">
        <v>100</v>
      </c>
      <c r="G26" s="452">
        <v>65242</v>
      </c>
      <c r="H26" s="453">
        <v>65242</v>
      </c>
      <c r="I26" s="454">
        <f t="shared" si="6"/>
        <v>0</v>
      </c>
      <c r="J26" s="454">
        <f t="shared" si="7"/>
        <v>0</v>
      </c>
      <c r="K26" s="475">
        <f t="shared" si="8"/>
        <v>0</v>
      </c>
      <c r="L26" s="452">
        <v>113903</v>
      </c>
      <c r="M26" s="453">
        <v>113218</v>
      </c>
      <c r="N26" s="454">
        <f t="shared" si="9"/>
        <v>685</v>
      </c>
      <c r="O26" s="454">
        <f t="shared" si="10"/>
        <v>68500</v>
      </c>
      <c r="P26" s="476">
        <f t="shared" si="11"/>
        <v>0.0685</v>
      </c>
      <c r="Q26" s="460"/>
    </row>
    <row r="27" spans="1:17" s="739" customFormat="1" ht="19.5" customHeight="1">
      <c r="A27" s="771">
        <v>13</v>
      </c>
      <c r="B27" s="837" t="s">
        <v>224</v>
      </c>
      <c r="C27" s="786">
        <v>4902599</v>
      </c>
      <c r="D27" s="838" t="s">
        <v>12</v>
      </c>
      <c r="E27" s="775" t="s">
        <v>346</v>
      </c>
      <c r="F27" s="839">
        <v>1000</v>
      </c>
      <c r="G27" s="776">
        <v>0</v>
      </c>
      <c r="H27" s="777">
        <v>0</v>
      </c>
      <c r="I27" s="778">
        <f t="shared" si="6"/>
        <v>0</v>
      </c>
      <c r="J27" s="778">
        <f t="shared" si="7"/>
        <v>0</v>
      </c>
      <c r="K27" s="779">
        <f t="shared" si="8"/>
        <v>0</v>
      </c>
      <c r="L27" s="776">
        <v>0</v>
      </c>
      <c r="M27" s="777">
        <v>0</v>
      </c>
      <c r="N27" s="778">
        <f t="shared" si="9"/>
        <v>0</v>
      </c>
      <c r="O27" s="778">
        <f t="shared" si="10"/>
        <v>0</v>
      </c>
      <c r="P27" s="780">
        <f t="shared" si="11"/>
        <v>0</v>
      </c>
      <c r="Q27" s="840"/>
    </row>
    <row r="28" spans="1:17" ht="24" customHeight="1">
      <c r="A28" s="262">
        <v>14</v>
      </c>
      <c r="B28" s="87" t="s">
        <v>225</v>
      </c>
      <c r="C28" s="410">
        <v>4902552</v>
      </c>
      <c r="D28" s="280" t="s">
        <v>12</v>
      </c>
      <c r="E28" s="265" t="s">
        <v>346</v>
      </c>
      <c r="F28" s="841">
        <v>75</v>
      </c>
      <c r="G28" s="452">
        <v>629</v>
      </c>
      <c r="H28" s="453">
        <v>629</v>
      </c>
      <c r="I28" s="454">
        <f>G28-H28</f>
        <v>0</v>
      </c>
      <c r="J28" s="454">
        <f t="shared" si="7"/>
        <v>0</v>
      </c>
      <c r="K28" s="475">
        <f t="shared" si="8"/>
        <v>0</v>
      </c>
      <c r="L28" s="452">
        <v>1312</v>
      </c>
      <c r="M28" s="453">
        <v>1312</v>
      </c>
      <c r="N28" s="454">
        <f>L28-M28</f>
        <v>0</v>
      </c>
      <c r="O28" s="454">
        <f t="shared" si="10"/>
        <v>0</v>
      </c>
      <c r="P28" s="476">
        <f t="shared" si="11"/>
        <v>0</v>
      </c>
      <c r="Q28" s="460"/>
    </row>
    <row r="29" spans="1:17" ht="24" customHeight="1">
      <c r="A29" s="262">
        <v>15</v>
      </c>
      <c r="B29" s="87" t="s">
        <v>225</v>
      </c>
      <c r="C29" s="410">
        <v>4865075</v>
      </c>
      <c r="D29" s="280" t="s">
        <v>12</v>
      </c>
      <c r="E29" s="265" t="s">
        <v>346</v>
      </c>
      <c r="F29" s="266">
        <v>100</v>
      </c>
      <c r="G29" s="452">
        <v>10281</v>
      </c>
      <c r="H29" s="453">
        <v>10281</v>
      </c>
      <c r="I29" s="454">
        <f t="shared" si="6"/>
        <v>0</v>
      </c>
      <c r="J29" s="454">
        <f t="shared" si="7"/>
        <v>0</v>
      </c>
      <c r="K29" s="475">
        <f t="shared" si="8"/>
        <v>0</v>
      </c>
      <c r="L29" s="452">
        <v>3989</v>
      </c>
      <c r="M29" s="453">
        <v>3986</v>
      </c>
      <c r="N29" s="454">
        <f t="shared" si="9"/>
        <v>3</v>
      </c>
      <c r="O29" s="454">
        <f t="shared" si="10"/>
        <v>300</v>
      </c>
      <c r="P29" s="476">
        <f t="shared" si="11"/>
        <v>0.0003</v>
      </c>
      <c r="Q29" s="471"/>
    </row>
    <row r="30" spans="1:17" ht="24" customHeight="1">
      <c r="A30" s="659" t="s">
        <v>226</v>
      </c>
      <c r="B30" s="151"/>
      <c r="C30" s="670"/>
      <c r="D30" s="151"/>
      <c r="E30" s="87"/>
      <c r="F30" s="266"/>
      <c r="G30" s="660"/>
      <c r="H30" s="454"/>
      <c r="I30" s="454"/>
      <c r="J30" s="454"/>
      <c r="K30" s="671">
        <f>SUM(K23:K29)</f>
        <v>0.0079</v>
      </c>
      <c r="L30" s="660"/>
      <c r="M30" s="454"/>
      <c r="N30" s="454"/>
      <c r="O30" s="454"/>
      <c r="P30" s="672">
        <f>SUM(P23:P29)</f>
        <v>0.1055</v>
      </c>
      <c r="Q30" s="460"/>
    </row>
    <row r="31" spans="1:17" ht="24" customHeight="1">
      <c r="A31" s="412" t="s">
        <v>232</v>
      </c>
      <c r="B31" s="151"/>
      <c r="C31" s="670"/>
      <c r="D31" s="151"/>
      <c r="E31" s="87"/>
      <c r="F31" s="266"/>
      <c r="G31" s="660"/>
      <c r="H31" s="454"/>
      <c r="I31" s="454"/>
      <c r="J31" s="454"/>
      <c r="K31" s="671"/>
      <c r="L31" s="660"/>
      <c r="M31" s="454"/>
      <c r="N31" s="454"/>
      <c r="O31" s="454"/>
      <c r="P31" s="672"/>
      <c r="Q31" s="460"/>
    </row>
    <row r="32" spans="1:17" ht="24" customHeight="1">
      <c r="A32" s="655" t="s">
        <v>227</v>
      </c>
      <c r="B32" s="87"/>
      <c r="C32" s="532"/>
      <c r="D32" s="87"/>
      <c r="E32" s="87"/>
      <c r="F32" s="280"/>
      <c r="G32" s="660"/>
      <c r="H32" s="454"/>
      <c r="I32" s="454"/>
      <c r="J32" s="454"/>
      <c r="K32" s="475"/>
      <c r="L32" s="660"/>
      <c r="M32" s="454"/>
      <c r="N32" s="454"/>
      <c r="O32" s="454"/>
      <c r="P32" s="476"/>
      <c r="Q32" s="460"/>
    </row>
    <row r="33" spans="1:17" s="739" customFormat="1" ht="24" customHeight="1">
      <c r="A33" s="771">
        <v>16</v>
      </c>
      <c r="B33" s="842" t="s">
        <v>228</v>
      </c>
      <c r="C33" s="843">
        <v>4902545</v>
      </c>
      <c r="D33" s="774" t="s">
        <v>12</v>
      </c>
      <c r="E33" s="775" t="s">
        <v>346</v>
      </c>
      <c r="F33" s="774">
        <v>50</v>
      </c>
      <c r="G33" s="452">
        <v>0</v>
      </c>
      <c r="H33" s="777">
        <v>0</v>
      </c>
      <c r="I33" s="778">
        <f>G33-H33</f>
        <v>0</v>
      </c>
      <c r="J33" s="778">
        <f>$F33*I33</f>
        <v>0</v>
      </c>
      <c r="K33" s="779">
        <f>J33/1000000</f>
        <v>0</v>
      </c>
      <c r="L33" s="452">
        <v>0</v>
      </c>
      <c r="M33" s="777">
        <v>0</v>
      </c>
      <c r="N33" s="778">
        <f>L33-M33</f>
        <v>0</v>
      </c>
      <c r="O33" s="778">
        <f>$F33*N33</f>
        <v>0</v>
      </c>
      <c r="P33" s="780">
        <f>O33/1000000</f>
        <v>0</v>
      </c>
      <c r="Q33" s="738"/>
    </row>
    <row r="34" spans="1:17" ht="24" customHeight="1">
      <c r="A34" s="659" t="s">
        <v>229</v>
      </c>
      <c r="B34" s="151"/>
      <c r="C34" s="674"/>
      <c r="D34" s="673"/>
      <c r="E34" s="87"/>
      <c r="F34" s="266"/>
      <c r="G34" s="103"/>
      <c r="H34" s="395"/>
      <c r="I34" s="395"/>
      <c r="J34" s="395"/>
      <c r="K34" s="663">
        <f>SUM(K33)</f>
        <v>0</v>
      </c>
      <c r="L34" s="396"/>
      <c r="M34" s="395"/>
      <c r="N34" s="395"/>
      <c r="O34" s="395"/>
      <c r="P34" s="666">
        <f>SUM(P33)</f>
        <v>0</v>
      </c>
      <c r="Q34" s="460"/>
    </row>
    <row r="35" spans="1:17" ht="19.5" customHeight="1" thickBot="1">
      <c r="A35" s="71"/>
      <c r="B35" s="72"/>
      <c r="C35" s="73"/>
      <c r="D35" s="74"/>
      <c r="E35" s="75"/>
      <c r="F35" s="75"/>
      <c r="G35" s="76"/>
      <c r="H35" s="514"/>
      <c r="I35" s="514"/>
      <c r="J35" s="514"/>
      <c r="K35" s="675"/>
      <c r="L35" s="676"/>
      <c r="M35" s="514"/>
      <c r="N35" s="514"/>
      <c r="O35" s="514"/>
      <c r="P35" s="677"/>
      <c r="Q35" s="571"/>
    </row>
    <row r="36" spans="1:16" ht="13.5" thickTop="1">
      <c r="A36" s="70"/>
      <c r="B36" s="78"/>
      <c r="C36" s="62"/>
      <c r="D36" s="64"/>
      <c r="E36" s="63"/>
      <c r="F36" s="63"/>
      <c r="G36" s="79"/>
      <c r="H36" s="631"/>
      <c r="I36" s="395"/>
      <c r="J36" s="395"/>
      <c r="K36" s="656"/>
      <c r="L36" s="631"/>
      <c r="M36" s="631"/>
      <c r="N36" s="395"/>
      <c r="O36" s="395"/>
      <c r="P36" s="678"/>
    </row>
    <row r="37" spans="1:16" ht="12.75">
      <c r="A37" s="70"/>
      <c r="B37" s="78"/>
      <c r="C37" s="62"/>
      <c r="D37" s="64"/>
      <c r="E37" s="63"/>
      <c r="F37" s="63"/>
      <c r="G37" s="79"/>
      <c r="H37" s="631"/>
      <c r="I37" s="395"/>
      <c r="J37" s="395"/>
      <c r="K37" s="656"/>
      <c r="L37" s="631"/>
      <c r="M37" s="631"/>
      <c r="N37" s="395"/>
      <c r="O37" s="395"/>
      <c r="P37" s="678"/>
    </row>
    <row r="38" spans="1:16" ht="12.75">
      <c r="A38" s="631"/>
      <c r="B38" s="505"/>
      <c r="C38" s="505"/>
      <c r="D38" s="505"/>
      <c r="E38" s="505"/>
      <c r="F38" s="505"/>
      <c r="G38" s="505"/>
      <c r="H38" s="505"/>
      <c r="I38" s="505"/>
      <c r="J38" s="505"/>
      <c r="K38" s="679"/>
      <c r="L38" s="505"/>
      <c r="M38" s="505"/>
      <c r="N38" s="505"/>
      <c r="O38" s="505"/>
      <c r="P38" s="680"/>
    </row>
    <row r="39" spans="1:16" ht="20.25">
      <c r="A39" s="167"/>
      <c r="B39" s="661" t="s">
        <v>226</v>
      </c>
      <c r="C39" s="681"/>
      <c r="D39" s="681"/>
      <c r="E39" s="681"/>
      <c r="F39" s="681"/>
      <c r="G39" s="681"/>
      <c r="H39" s="681"/>
      <c r="I39" s="681"/>
      <c r="J39" s="681"/>
      <c r="K39" s="663">
        <f>K30-K34</f>
        <v>0.0079</v>
      </c>
      <c r="L39" s="682"/>
      <c r="M39" s="682"/>
      <c r="N39" s="682"/>
      <c r="O39" s="682"/>
      <c r="P39" s="683">
        <f>P30-P34</f>
        <v>0.1055</v>
      </c>
    </row>
    <row r="40" spans="1:16" ht="20.25">
      <c r="A40" s="95"/>
      <c r="B40" s="661" t="s">
        <v>230</v>
      </c>
      <c r="C40" s="669"/>
      <c r="D40" s="669"/>
      <c r="E40" s="669"/>
      <c r="F40" s="669"/>
      <c r="G40" s="669"/>
      <c r="H40" s="669"/>
      <c r="I40" s="669"/>
      <c r="J40" s="669"/>
      <c r="K40" s="663">
        <f>K19</f>
        <v>0.1562</v>
      </c>
      <c r="L40" s="682"/>
      <c r="M40" s="682"/>
      <c r="N40" s="682"/>
      <c r="O40" s="682"/>
      <c r="P40" s="683">
        <f>P19</f>
        <v>0.07079999999999999</v>
      </c>
    </row>
    <row r="41" spans="1:16" ht="18">
      <c r="A41" s="95"/>
      <c r="B41" s="87"/>
      <c r="C41" s="91"/>
      <c r="D41" s="91"/>
      <c r="E41" s="91"/>
      <c r="F41" s="91"/>
      <c r="G41" s="91"/>
      <c r="H41" s="91"/>
      <c r="I41" s="91"/>
      <c r="J41" s="91"/>
      <c r="K41" s="684"/>
      <c r="L41" s="685"/>
      <c r="M41" s="685"/>
      <c r="N41" s="685"/>
      <c r="O41" s="685"/>
      <c r="P41" s="686"/>
    </row>
    <row r="42" spans="1:16" ht="3" customHeight="1">
      <c r="A42" s="95"/>
      <c r="B42" s="87"/>
      <c r="C42" s="91"/>
      <c r="D42" s="91"/>
      <c r="E42" s="91"/>
      <c r="F42" s="91"/>
      <c r="G42" s="91"/>
      <c r="H42" s="91"/>
      <c r="I42" s="91"/>
      <c r="J42" s="91"/>
      <c r="K42" s="684"/>
      <c r="L42" s="685"/>
      <c r="M42" s="685"/>
      <c r="N42" s="685"/>
      <c r="O42" s="685"/>
      <c r="P42" s="686"/>
    </row>
    <row r="43" spans="1:16" ht="23.25">
      <c r="A43" s="95"/>
      <c r="B43" s="392" t="s">
        <v>233</v>
      </c>
      <c r="C43" s="687"/>
      <c r="D43" s="3"/>
      <c r="E43" s="3"/>
      <c r="F43" s="3"/>
      <c r="G43" s="3"/>
      <c r="H43" s="3"/>
      <c r="I43" s="3"/>
      <c r="J43" s="3"/>
      <c r="K43" s="688">
        <f>SUM(K39:K42)</f>
        <v>0.1641</v>
      </c>
      <c r="L43" s="689"/>
      <c r="M43" s="689"/>
      <c r="N43" s="689"/>
      <c r="O43" s="689"/>
      <c r="P43" s="690">
        <f>SUM(P39:P42)</f>
        <v>0.17629999999999998</v>
      </c>
    </row>
    <row r="44" ht="12.75">
      <c r="K44" s="691"/>
    </row>
    <row r="45" ht="13.5" thickBot="1">
      <c r="K45" s="691"/>
    </row>
    <row r="46" spans="1:17" ht="12.75">
      <c r="A46" s="577"/>
      <c r="B46" s="578"/>
      <c r="C46" s="578"/>
      <c r="D46" s="578"/>
      <c r="E46" s="578"/>
      <c r="F46" s="578"/>
      <c r="G46" s="578"/>
      <c r="H46" s="572"/>
      <c r="I46" s="572"/>
      <c r="J46" s="572"/>
      <c r="K46" s="572"/>
      <c r="L46" s="572"/>
      <c r="M46" s="572"/>
      <c r="N46" s="572"/>
      <c r="O46" s="572"/>
      <c r="P46" s="572"/>
      <c r="Q46" s="573"/>
    </row>
    <row r="47" spans="1:17" ht="23.25">
      <c r="A47" s="579" t="s">
        <v>327</v>
      </c>
      <c r="B47" s="580"/>
      <c r="C47" s="580"/>
      <c r="D47" s="580"/>
      <c r="E47" s="580"/>
      <c r="F47" s="580"/>
      <c r="G47" s="580"/>
      <c r="H47" s="497"/>
      <c r="I47" s="497"/>
      <c r="J47" s="497"/>
      <c r="K47" s="497"/>
      <c r="L47" s="497"/>
      <c r="M47" s="497"/>
      <c r="N47" s="497"/>
      <c r="O47" s="497"/>
      <c r="P47" s="497"/>
      <c r="Q47" s="574"/>
    </row>
    <row r="48" spans="1:17" ht="12.75">
      <c r="A48" s="581"/>
      <c r="B48" s="580"/>
      <c r="C48" s="580"/>
      <c r="D48" s="580"/>
      <c r="E48" s="580"/>
      <c r="F48" s="580"/>
      <c r="G48" s="580"/>
      <c r="H48" s="497"/>
      <c r="I48" s="497"/>
      <c r="J48" s="497"/>
      <c r="K48" s="497"/>
      <c r="L48" s="497"/>
      <c r="M48" s="497"/>
      <c r="N48" s="497"/>
      <c r="O48" s="497"/>
      <c r="P48" s="497"/>
      <c r="Q48" s="574"/>
    </row>
    <row r="49" spans="1:17" ht="18">
      <c r="A49" s="582"/>
      <c r="B49" s="583"/>
      <c r="C49" s="583"/>
      <c r="D49" s="583"/>
      <c r="E49" s="583"/>
      <c r="F49" s="583"/>
      <c r="G49" s="583"/>
      <c r="H49" s="497"/>
      <c r="I49" s="497"/>
      <c r="J49" s="570"/>
      <c r="K49" s="692" t="s">
        <v>339</v>
      </c>
      <c r="L49" s="497"/>
      <c r="M49" s="497"/>
      <c r="N49" s="497"/>
      <c r="O49" s="497"/>
      <c r="P49" s="693" t="s">
        <v>340</v>
      </c>
      <c r="Q49" s="574"/>
    </row>
    <row r="50" spans="1:17" ht="12.75">
      <c r="A50" s="585"/>
      <c r="B50" s="95"/>
      <c r="C50" s="95"/>
      <c r="D50" s="95"/>
      <c r="E50" s="95"/>
      <c r="F50" s="95"/>
      <c r="G50" s="95"/>
      <c r="H50" s="497"/>
      <c r="I50" s="497"/>
      <c r="J50" s="497"/>
      <c r="K50" s="497"/>
      <c r="L50" s="497"/>
      <c r="M50" s="497"/>
      <c r="N50" s="497"/>
      <c r="O50" s="497"/>
      <c r="P50" s="497"/>
      <c r="Q50" s="574"/>
    </row>
    <row r="51" spans="1:17" ht="12.75">
      <c r="A51" s="585"/>
      <c r="B51" s="95"/>
      <c r="C51" s="95"/>
      <c r="D51" s="95"/>
      <c r="E51" s="95"/>
      <c r="F51" s="95"/>
      <c r="G51" s="95"/>
      <c r="H51" s="497"/>
      <c r="I51" s="497"/>
      <c r="J51" s="497"/>
      <c r="K51" s="497"/>
      <c r="L51" s="497"/>
      <c r="M51" s="497"/>
      <c r="N51" s="497"/>
      <c r="O51" s="497"/>
      <c r="P51" s="497"/>
      <c r="Q51" s="574"/>
    </row>
    <row r="52" spans="1:17" ht="23.25">
      <c r="A52" s="579" t="s">
        <v>330</v>
      </c>
      <c r="B52" s="587"/>
      <c r="C52" s="587"/>
      <c r="D52" s="588"/>
      <c r="E52" s="588"/>
      <c r="F52" s="589"/>
      <c r="G52" s="588"/>
      <c r="H52" s="497"/>
      <c r="I52" s="497"/>
      <c r="J52" s="497"/>
      <c r="K52" s="694">
        <f>K43</f>
        <v>0.1641</v>
      </c>
      <c r="L52" s="583" t="s">
        <v>328</v>
      </c>
      <c r="M52" s="497"/>
      <c r="N52" s="497"/>
      <c r="O52" s="497"/>
      <c r="P52" s="694">
        <f>P43</f>
        <v>0.17629999999999998</v>
      </c>
      <c r="Q52" s="695" t="s">
        <v>328</v>
      </c>
    </row>
    <row r="53" spans="1:17" ht="23.25">
      <c r="A53" s="696"/>
      <c r="B53" s="593"/>
      <c r="C53" s="593"/>
      <c r="D53" s="580"/>
      <c r="E53" s="580"/>
      <c r="F53" s="594"/>
      <c r="G53" s="580"/>
      <c r="H53" s="497"/>
      <c r="I53" s="497"/>
      <c r="J53" s="497"/>
      <c r="K53" s="689"/>
      <c r="L53" s="643"/>
      <c r="M53" s="497"/>
      <c r="N53" s="497"/>
      <c r="O53" s="497"/>
      <c r="P53" s="689"/>
      <c r="Q53" s="697"/>
    </row>
    <row r="54" spans="1:17" ht="23.25">
      <c r="A54" s="698" t="s">
        <v>329</v>
      </c>
      <c r="B54" s="45"/>
      <c r="C54" s="45"/>
      <c r="D54" s="580"/>
      <c r="E54" s="580"/>
      <c r="F54" s="597"/>
      <c r="G54" s="588"/>
      <c r="H54" s="497"/>
      <c r="I54" s="497"/>
      <c r="J54" s="497"/>
      <c r="K54" s="694">
        <f>'STEPPED UP GENCO'!K43</f>
        <v>0.027775911249999997</v>
      </c>
      <c r="L54" s="583" t="s">
        <v>328</v>
      </c>
      <c r="M54" s="497"/>
      <c r="N54" s="497"/>
      <c r="O54" s="497"/>
      <c r="P54" s="694">
        <f>'STEPPED UP GENCO'!P43</f>
        <v>-0.028521663500000002</v>
      </c>
      <c r="Q54" s="695" t="s">
        <v>328</v>
      </c>
    </row>
    <row r="55" spans="1:17" ht="6.75" customHeight="1">
      <c r="A55" s="598"/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574"/>
    </row>
    <row r="56" spans="1:17" ht="6.75" customHeight="1">
      <c r="A56" s="598"/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574"/>
    </row>
    <row r="57" spans="1:17" ht="6.75" customHeight="1">
      <c r="A57" s="598"/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574"/>
    </row>
    <row r="58" spans="1:17" ht="26.25" customHeight="1">
      <c r="A58" s="598"/>
      <c r="B58" s="497"/>
      <c r="C58" s="497"/>
      <c r="D58" s="497"/>
      <c r="E58" s="497"/>
      <c r="F58" s="497"/>
      <c r="G58" s="497"/>
      <c r="H58" s="587"/>
      <c r="I58" s="587"/>
      <c r="J58" s="699" t="s">
        <v>331</v>
      </c>
      <c r="K58" s="694">
        <f>SUM(K52:K57)</f>
        <v>0.19187591125</v>
      </c>
      <c r="L58" s="700" t="s">
        <v>328</v>
      </c>
      <c r="M58" s="288"/>
      <c r="N58" s="288"/>
      <c r="O58" s="288"/>
      <c r="P58" s="694">
        <f>SUM(P52:P57)</f>
        <v>0.1477783365</v>
      </c>
      <c r="Q58" s="700" t="s">
        <v>328</v>
      </c>
    </row>
    <row r="59" spans="1:17" ht="3" customHeight="1" thickBot="1">
      <c r="A59" s="599"/>
      <c r="B59" s="575"/>
      <c r="C59" s="575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6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3" width="7.7109375" style="0" customWidth="1"/>
    <col min="4" max="4" width="4.7109375" style="0" customWidth="1"/>
    <col min="5" max="5" width="9.00390625" style="0" customWidth="1"/>
    <col min="6" max="6" width="6.8515625" style="0" customWidth="1"/>
    <col min="7" max="8" width="8.8515625" style="0" customWidth="1"/>
    <col min="9" max="9" width="4.57421875" style="0" customWidth="1"/>
    <col min="11" max="11" width="7.28125" style="0" customWidth="1"/>
    <col min="12" max="12" width="7.8515625" style="0" customWidth="1"/>
    <col min="13" max="13" width="7.7109375" style="0" customWidth="1"/>
    <col min="14" max="14" width="3.28125" style="0" customWidth="1"/>
    <col min="15" max="15" width="7.28125" style="0" customWidth="1"/>
    <col min="16" max="16" width="7.140625" style="0" customWidth="1"/>
    <col min="17" max="17" width="6.57421875" style="0" customWidth="1"/>
  </cols>
  <sheetData>
    <row r="1" spans="1:17" ht="12.75">
      <c r="A1" s="789" t="s">
        <v>237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</row>
    <row r="2" spans="1:17" ht="12.75">
      <c r="A2" s="791" t="s">
        <v>238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910" t="str">
        <f>NDPL!Q1</f>
        <v>MARCH-2018</v>
      </c>
      <c r="Q2" s="910"/>
    </row>
    <row r="3" spans="1:17" ht="12.75">
      <c r="A3" s="791" t="s">
        <v>455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</row>
    <row r="4" spans="1:17" ht="13.5" thickBot="1">
      <c r="A4" s="790"/>
      <c r="B4" s="790"/>
      <c r="C4" s="790"/>
      <c r="D4" s="790"/>
      <c r="E4" s="790"/>
      <c r="F4" s="790"/>
      <c r="G4" s="792"/>
      <c r="H4" s="792"/>
      <c r="I4" s="793" t="s">
        <v>397</v>
      </c>
      <c r="J4" s="792"/>
      <c r="K4" s="792"/>
      <c r="L4" s="792"/>
      <c r="M4" s="792"/>
      <c r="N4" s="793" t="s">
        <v>398</v>
      </c>
      <c r="O4" s="792"/>
      <c r="P4" s="792"/>
      <c r="Q4" s="790"/>
    </row>
    <row r="5" spans="1:17" ht="49.5" thickBot="1" thickTop="1">
      <c r="A5" s="552" t="s">
        <v>8</v>
      </c>
      <c r="B5" s="794" t="s">
        <v>9</v>
      </c>
      <c r="C5" s="795" t="s">
        <v>1</v>
      </c>
      <c r="D5" s="795" t="s">
        <v>2</v>
      </c>
      <c r="E5" s="795" t="s">
        <v>3</v>
      </c>
      <c r="F5" s="795" t="s">
        <v>10</v>
      </c>
      <c r="G5" s="905" t="str">
        <f>NDPL!G5</f>
        <v>FINAL READING 01/04/2018</v>
      </c>
      <c r="H5" s="906" t="str">
        <f>NDPL!H5</f>
        <v>INTIAL READING 01/03/2018</v>
      </c>
      <c r="I5" s="906" t="s">
        <v>4</v>
      </c>
      <c r="J5" s="906" t="s">
        <v>5</v>
      </c>
      <c r="K5" s="906" t="s">
        <v>6</v>
      </c>
      <c r="L5" s="905" t="str">
        <f>NDPL!G5</f>
        <v>FINAL READING 01/04/2018</v>
      </c>
      <c r="M5" s="906" t="str">
        <f>NDPL!H5</f>
        <v>INTIAL READING 01/03/2018</v>
      </c>
      <c r="N5" s="906" t="s">
        <v>4</v>
      </c>
      <c r="O5" s="906" t="s">
        <v>5</v>
      </c>
      <c r="P5" s="906" t="s">
        <v>6</v>
      </c>
      <c r="Q5" s="907" t="s">
        <v>309</v>
      </c>
    </row>
    <row r="6" spans="1:17" ht="14.25" thickBot="1" thickTop="1">
      <c r="A6" s="790"/>
      <c r="B6" s="790"/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</row>
    <row r="7" spans="1:17" ht="13.5" thickTop="1">
      <c r="A7" s="796" t="s">
        <v>454</v>
      </c>
      <c r="B7" s="797"/>
      <c r="C7" s="798"/>
      <c r="D7" s="798"/>
      <c r="E7" s="798"/>
      <c r="F7" s="798"/>
      <c r="G7" s="799"/>
      <c r="H7" s="800"/>
      <c r="I7" s="800"/>
      <c r="J7" s="800"/>
      <c r="K7" s="801"/>
      <c r="L7" s="802"/>
      <c r="M7" s="798"/>
      <c r="N7" s="800"/>
      <c r="O7" s="800"/>
      <c r="P7" s="803"/>
      <c r="Q7" s="804"/>
    </row>
    <row r="8" spans="1:17" ht="12.75">
      <c r="A8" s="805" t="s">
        <v>215</v>
      </c>
      <c r="B8" s="790"/>
      <c r="C8" s="790"/>
      <c r="D8" s="790"/>
      <c r="E8" s="790"/>
      <c r="F8" s="790"/>
      <c r="G8" s="806"/>
      <c r="H8" s="807"/>
      <c r="I8" s="808"/>
      <c r="J8" s="808"/>
      <c r="K8" s="809"/>
      <c r="L8" s="810"/>
      <c r="M8" s="808"/>
      <c r="N8" s="808"/>
      <c r="O8" s="808"/>
      <c r="P8" s="811"/>
      <c r="Q8" s="493"/>
    </row>
    <row r="9" spans="1:17" ht="12.75">
      <c r="A9" s="812" t="s">
        <v>456</v>
      </c>
      <c r="B9" s="790"/>
      <c r="C9" s="790"/>
      <c r="D9" s="790"/>
      <c r="E9" s="790"/>
      <c r="F9" s="790"/>
      <c r="G9" s="806"/>
      <c r="H9" s="807"/>
      <c r="I9" s="808"/>
      <c r="J9" s="808"/>
      <c r="K9" s="809"/>
      <c r="L9" s="810"/>
      <c r="M9" s="808"/>
      <c r="N9" s="808"/>
      <c r="O9" s="808"/>
      <c r="P9" s="811"/>
      <c r="Q9" s="493"/>
    </row>
    <row r="10" spans="1:17" s="456" customFormat="1" ht="12.75">
      <c r="A10" s="813">
        <v>1</v>
      </c>
      <c r="B10" s="818" t="s">
        <v>458</v>
      </c>
      <c r="C10" s="814">
        <v>4864952</v>
      </c>
      <c r="D10" s="903" t="s">
        <v>12</v>
      </c>
      <c r="E10" s="904" t="s">
        <v>346</v>
      </c>
      <c r="F10" s="815">
        <v>625</v>
      </c>
      <c r="G10" s="813">
        <v>999975</v>
      </c>
      <c r="H10" s="56">
        <v>1000000</v>
      </c>
      <c r="I10" s="808">
        <f>G10-H10</f>
        <v>-25</v>
      </c>
      <c r="J10" s="808">
        <f>$F10*I10</f>
        <v>-15625</v>
      </c>
      <c r="K10" s="908">
        <f>J10/1000000</f>
        <v>-0.015625</v>
      </c>
      <c r="L10" s="813">
        <v>0</v>
      </c>
      <c r="M10" s="56">
        <v>0</v>
      </c>
      <c r="N10" s="808">
        <f>L10-M10</f>
        <v>0</v>
      </c>
      <c r="O10" s="808">
        <f>$F10*N10</f>
        <v>0</v>
      </c>
      <c r="P10" s="811">
        <f>O10/1000000</f>
        <v>0</v>
      </c>
      <c r="Q10" s="493"/>
    </row>
    <row r="11" spans="1:17" s="456" customFormat="1" ht="12.75">
      <c r="A11" s="813">
        <v>2</v>
      </c>
      <c r="B11" s="818" t="s">
        <v>481</v>
      </c>
      <c r="C11" s="814">
        <v>5129958</v>
      </c>
      <c r="D11" s="903" t="s">
        <v>12</v>
      </c>
      <c r="E11" s="904" t="s">
        <v>346</v>
      </c>
      <c r="F11" s="815">
        <v>625</v>
      </c>
      <c r="G11" s="813">
        <v>999999</v>
      </c>
      <c r="H11" s="56">
        <v>1000000</v>
      </c>
      <c r="I11" s="808">
        <f>G11-H11</f>
        <v>-1</v>
      </c>
      <c r="J11" s="808">
        <f>$F11*I11</f>
        <v>-625</v>
      </c>
      <c r="K11" s="908">
        <f>J11/1000000</f>
        <v>-0.000625</v>
      </c>
      <c r="L11" s="813">
        <v>0</v>
      </c>
      <c r="M11" s="56">
        <v>0</v>
      </c>
      <c r="N11" s="808">
        <f>L11-M11</f>
        <v>0</v>
      </c>
      <c r="O11" s="808">
        <f>$F11*N11</f>
        <v>0</v>
      </c>
      <c r="P11" s="811">
        <f>O11/1000000</f>
        <v>0</v>
      </c>
      <c r="Q11" s="493"/>
    </row>
    <row r="12" spans="1:17" ht="12.75">
      <c r="A12" s="805" t="s">
        <v>119</v>
      </c>
      <c r="B12" s="805"/>
      <c r="C12" s="814"/>
      <c r="D12" s="903"/>
      <c r="E12" s="904"/>
      <c r="F12" s="815"/>
      <c r="G12" s="813"/>
      <c r="H12" s="56"/>
      <c r="I12" s="808"/>
      <c r="J12" s="808"/>
      <c r="K12" s="809"/>
      <c r="L12" s="813"/>
      <c r="M12" s="56"/>
      <c r="N12" s="808"/>
      <c r="O12" s="808"/>
      <c r="P12" s="811"/>
      <c r="Q12" s="493"/>
    </row>
    <row r="13" spans="1:17" s="456" customFormat="1" ht="12.75">
      <c r="A13" s="817">
        <v>1</v>
      </c>
      <c r="B13" s="818" t="s">
        <v>458</v>
      </c>
      <c r="C13" s="819">
        <v>4864953</v>
      </c>
      <c r="D13" s="903" t="s">
        <v>12</v>
      </c>
      <c r="E13" s="904" t="s">
        <v>346</v>
      </c>
      <c r="F13" s="820">
        <v>500</v>
      </c>
      <c r="G13" s="813">
        <v>999215</v>
      </c>
      <c r="H13" s="56">
        <v>999225</v>
      </c>
      <c r="I13" s="808">
        <f>G13-H13</f>
        <v>-10</v>
      </c>
      <c r="J13" s="808">
        <f>$F13*I13</f>
        <v>-5000</v>
      </c>
      <c r="K13" s="908">
        <f>J13/1000000</f>
        <v>-0.005</v>
      </c>
      <c r="L13" s="813">
        <v>999999</v>
      </c>
      <c r="M13" s="56">
        <v>999999</v>
      </c>
      <c r="N13" s="808">
        <f>L13-M13</f>
        <v>0</v>
      </c>
      <c r="O13" s="808">
        <f>$F13*N13</f>
        <v>0</v>
      </c>
      <c r="P13" s="811">
        <f>O13/1000000</f>
        <v>0</v>
      </c>
      <c r="Q13" s="821"/>
    </row>
    <row r="14" spans="1:17" s="456" customFormat="1" ht="12.75">
      <c r="A14" s="817"/>
      <c r="B14" s="818"/>
      <c r="C14" s="819"/>
      <c r="D14" s="815"/>
      <c r="E14" s="816"/>
      <c r="F14" s="820"/>
      <c r="G14" s="813"/>
      <c r="H14" s="56"/>
      <c r="I14" s="808"/>
      <c r="J14" s="808"/>
      <c r="K14" s="809"/>
      <c r="L14" s="813"/>
      <c r="M14" s="56"/>
      <c r="N14" s="808"/>
      <c r="O14" s="808"/>
      <c r="P14" s="811"/>
      <c r="Q14" s="821"/>
    </row>
    <row r="15" spans="1:18" s="18" customFormat="1" ht="13.5" thickBot="1">
      <c r="A15" s="822"/>
      <c r="B15" s="823" t="s">
        <v>230</v>
      </c>
      <c r="C15" s="824"/>
      <c r="D15" s="825"/>
      <c r="E15" s="824"/>
      <c r="F15" s="826"/>
      <c r="G15" s="827"/>
      <c r="H15" s="828"/>
      <c r="I15" s="828"/>
      <c r="J15" s="828"/>
      <c r="K15" s="909">
        <f>SUM(K10:K13)</f>
        <v>-0.02125</v>
      </c>
      <c r="L15" s="827"/>
      <c r="M15" s="828"/>
      <c r="N15" s="828"/>
      <c r="O15" s="828"/>
      <c r="P15" s="829">
        <f>SUM(P10:P13)</f>
        <v>0</v>
      </c>
      <c r="Q15" s="830"/>
      <c r="R15"/>
    </row>
  </sheetData>
  <sheetProtection/>
  <mergeCells count="1">
    <mergeCell ref="P2:Q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7" zoomScaleNormal="85" zoomScaleSheetLayoutView="67" zoomScalePageLayoutView="0" workbookViewId="0" topLeftCell="A1">
      <selection activeCell="K15" sqref="K15"/>
    </sheetView>
  </sheetViews>
  <sheetFormatPr defaultColWidth="9.140625" defaultRowHeight="12.75"/>
  <cols>
    <col min="1" max="1" width="5.140625" style="456" customWidth="1"/>
    <col min="2" max="2" width="36.8515625" style="456" customWidth="1"/>
    <col min="3" max="3" width="14.8515625" style="456" bestFit="1" customWidth="1"/>
    <col min="4" max="4" width="9.8515625" style="456" customWidth="1"/>
    <col min="5" max="5" width="16.8515625" style="456" customWidth="1"/>
    <col min="6" max="6" width="11.421875" style="456" customWidth="1"/>
    <col min="7" max="7" width="13.421875" style="456" customWidth="1"/>
    <col min="8" max="8" width="13.8515625" style="456" customWidth="1"/>
    <col min="9" max="9" width="11.00390625" style="456" customWidth="1"/>
    <col min="10" max="10" width="11.28125" style="456" customWidth="1"/>
    <col min="11" max="11" width="15.28125" style="456" customWidth="1"/>
    <col min="12" max="12" width="14.00390625" style="456" customWidth="1"/>
    <col min="13" max="13" width="13.00390625" style="456" customWidth="1"/>
    <col min="14" max="14" width="11.140625" style="456" customWidth="1"/>
    <col min="15" max="15" width="13.00390625" style="456" customWidth="1"/>
    <col min="16" max="16" width="14.7109375" style="456" customWidth="1"/>
    <col min="17" max="17" width="20.00390625" style="456" customWidth="1"/>
    <col min="18" max="16384" width="9.140625" style="456" customWidth="1"/>
  </cols>
  <sheetData>
    <row r="1" ht="26.25">
      <c r="A1" s="1" t="s">
        <v>237</v>
      </c>
    </row>
    <row r="2" spans="1:17" ht="16.5" customHeight="1">
      <c r="A2" s="298" t="s">
        <v>238</v>
      </c>
      <c r="P2" s="701" t="str">
        <f>NDPL!Q1</f>
        <v>MARCH-2018</v>
      </c>
      <c r="Q2" s="702"/>
    </row>
    <row r="3" spans="1:8" ht="23.25">
      <c r="A3" s="182" t="s">
        <v>285</v>
      </c>
      <c r="H3" s="551"/>
    </row>
    <row r="4" spans="1:16" ht="24" thickBot="1">
      <c r="A4" s="3"/>
      <c r="G4" s="497"/>
      <c r="H4" s="497"/>
      <c r="I4" s="47" t="s">
        <v>397</v>
      </c>
      <c r="J4" s="497"/>
      <c r="K4" s="497"/>
      <c r="L4" s="497"/>
      <c r="M4" s="497"/>
      <c r="N4" s="47" t="s">
        <v>398</v>
      </c>
      <c r="O4" s="497"/>
      <c r="P4" s="497"/>
    </row>
    <row r="5" spans="1:17" ht="43.5" customHeight="1" thickBot="1" thickTop="1">
      <c r="A5" s="552" t="s">
        <v>8</v>
      </c>
      <c r="B5" s="524" t="s">
        <v>9</v>
      </c>
      <c r="C5" s="525" t="s">
        <v>1</v>
      </c>
      <c r="D5" s="525" t="s">
        <v>2</v>
      </c>
      <c r="E5" s="525" t="s">
        <v>3</v>
      </c>
      <c r="F5" s="525" t="s">
        <v>10</v>
      </c>
      <c r="G5" s="523" t="str">
        <f>NDPL!G5</f>
        <v>FINAL READING 01/04/2018</v>
      </c>
      <c r="H5" s="525" t="str">
        <f>NDPL!H5</f>
        <v>INTIAL READING 01/03/2018</v>
      </c>
      <c r="I5" s="525" t="s">
        <v>4</v>
      </c>
      <c r="J5" s="525" t="s">
        <v>5</v>
      </c>
      <c r="K5" s="553" t="s">
        <v>6</v>
      </c>
      <c r="L5" s="523" t="str">
        <f>NDPL!G5</f>
        <v>FINAL READING 01/04/2018</v>
      </c>
      <c r="M5" s="525" t="str">
        <f>NDPL!H5</f>
        <v>INTIAL READING 01/03/2018</v>
      </c>
      <c r="N5" s="525" t="s">
        <v>4</v>
      </c>
      <c r="O5" s="525" t="s">
        <v>5</v>
      </c>
      <c r="P5" s="553" t="s">
        <v>6</v>
      </c>
      <c r="Q5" s="553" t="s">
        <v>309</v>
      </c>
    </row>
    <row r="6" ht="14.25" thickBot="1" thickTop="1"/>
    <row r="7" spans="1:17" ht="19.5" customHeight="1" thickTop="1">
      <c r="A7" s="281"/>
      <c r="B7" s="282" t="s">
        <v>252</v>
      </c>
      <c r="C7" s="283"/>
      <c r="D7" s="283"/>
      <c r="E7" s="283"/>
      <c r="F7" s="284"/>
      <c r="G7" s="96"/>
      <c r="H7" s="90"/>
      <c r="I7" s="90"/>
      <c r="J7" s="90"/>
      <c r="K7" s="93"/>
      <c r="L7" s="98"/>
      <c r="M7" s="468"/>
      <c r="N7" s="468"/>
      <c r="O7" s="468"/>
      <c r="P7" s="612"/>
      <c r="Q7" s="560"/>
    </row>
    <row r="8" spans="1:17" ht="19.5" customHeight="1">
      <c r="A8" s="262"/>
      <c r="B8" s="285" t="s">
        <v>253</v>
      </c>
      <c r="C8" s="286"/>
      <c r="D8" s="286"/>
      <c r="E8" s="286"/>
      <c r="F8" s="287"/>
      <c r="G8" s="38"/>
      <c r="H8" s="44"/>
      <c r="I8" s="44"/>
      <c r="J8" s="44"/>
      <c r="K8" s="42"/>
      <c r="L8" s="99"/>
      <c r="M8" s="497"/>
      <c r="N8" s="497"/>
      <c r="O8" s="497"/>
      <c r="P8" s="703"/>
      <c r="Q8" s="460"/>
    </row>
    <row r="9" spans="1:17" s="739" customFormat="1" ht="19.5" customHeight="1">
      <c r="A9" s="771">
        <v>1</v>
      </c>
      <c r="B9" s="781" t="s">
        <v>254</v>
      </c>
      <c r="C9" s="782">
        <v>4864817</v>
      </c>
      <c r="D9" s="745" t="s">
        <v>12</v>
      </c>
      <c r="E9" s="751" t="s">
        <v>346</v>
      </c>
      <c r="F9" s="783">
        <v>100</v>
      </c>
      <c r="G9" s="776">
        <v>986504</v>
      </c>
      <c r="H9" s="782">
        <v>990612</v>
      </c>
      <c r="I9" s="784">
        <f>G9-H9</f>
        <v>-4108</v>
      </c>
      <c r="J9" s="784">
        <f>$F9*I9</f>
        <v>-410800</v>
      </c>
      <c r="K9" s="785">
        <f>J9/1000000</f>
        <v>-0.4108</v>
      </c>
      <c r="L9" s="776">
        <v>1983</v>
      </c>
      <c r="M9" s="782">
        <v>1983</v>
      </c>
      <c r="N9" s="784">
        <f>L9-M9</f>
        <v>0</v>
      </c>
      <c r="O9" s="784">
        <f>$F9*N9</f>
        <v>0</v>
      </c>
      <c r="P9" s="785">
        <f>O9/1000000</f>
        <v>0</v>
      </c>
      <c r="Q9" s="755"/>
    </row>
    <row r="10" spans="1:17" s="739" customFormat="1" ht="19.5" customHeight="1">
      <c r="A10" s="771">
        <v>2</v>
      </c>
      <c r="B10" s="781" t="s">
        <v>255</v>
      </c>
      <c r="C10" s="782">
        <v>4864794</v>
      </c>
      <c r="D10" s="745" t="s">
        <v>12</v>
      </c>
      <c r="E10" s="751" t="s">
        <v>346</v>
      </c>
      <c r="F10" s="783">
        <v>100</v>
      </c>
      <c r="G10" s="776">
        <v>64385</v>
      </c>
      <c r="H10" s="777">
        <v>57644</v>
      </c>
      <c r="I10" s="784">
        <f>G10-H10</f>
        <v>6741</v>
      </c>
      <c r="J10" s="784">
        <f>$F10*I10</f>
        <v>674100</v>
      </c>
      <c r="K10" s="785">
        <f>J10/1000000</f>
        <v>0.6741</v>
      </c>
      <c r="L10" s="776">
        <v>5269</v>
      </c>
      <c r="M10" s="777">
        <v>5269</v>
      </c>
      <c r="N10" s="784">
        <f>L10-M10</f>
        <v>0</v>
      </c>
      <c r="O10" s="784">
        <f>$F10*N10</f>
        <v>0</v>
      </c>
      <c r="P10" s="785">
        <f>O10/1000000</f>
        <v>0</v>
      </c>
      <c r="Q10" s="738"/>
    </row>
    <row r="11" spans="1:17" ht="19.5" customHeight="1">
      <c r="A11" s="262">
        <v>3</v>
      </c>
      <c r="B11" s="288" t="s">
        <v>256</v>
      </c>
      <c r="C11" s="286">
        <v>4864896</v>
      </c>
      <c r="D11" s="272" t="s">
        <v>12</v>
      </c>
      <c r="E11" s="95" t="s">
        <v>346</v>
      </c>
      <c r="F11" s="287">
        <v>500</v>
      </c>
      <c r="G11" s="452">
        <v>9170</v>
      </c>
      <c r="H11" s="453">
        <v>8575</v>
      </c>
      <c r="I11" s="455">
        <f>G11-H11</f>
        <v>595</v>
      </c>
      <c r="J11" s="455">
        <f>$F11*I11</f>
        <v>297500</v>
      </c>
      <c r="K11" s="506">
        <f>J11/1000000</f>
        <v>0.2975</v>
      </c>
      <c r="L11" s="452">
        <v>2077</v>
      </c>
      <c r="M11" s="453">
        <v>2077</v>
      </c>
      <c r="N11" s="455">
        <f>L11-M11</f>
        <v>0</v>
      </c>
      <c r="O11" s="455">
        <f>$F11*N11</f>
        <v>0</v>
      </c>
      <c r="P11" s="506">
        <f>O11/1000000</f>
        <v>0</v>
      </c>
      <c r="Q11" s="460"/>
    </row>
    <row r="12" spans="1:17" ht="19.5" customHeight="1">
      <c r="A12" s="262">
        <v>4</v>
      </c>
      <c r="B12" s="288" t="s">
        <v>257</v>
      </c>
      <c r="C12" s="286">
        <v>4864863</v>
      </c>
      <c r="D12" s="272" t="s">
        <v>12</v>
      </c>
      <c r="E12" s="95" t="s">
        <v>346</v>
      </c>
      <c r="F12" s="717">
        <v>937.5</v>
      </c>
      <c r="G12" s="452">
        <v>999812</v>
      </c>
      <c r="H12" s="453">
        <v>999460</v>
      </c>
      <c r="I12" s="455">
        <f>G12-H12</f>
        <v>352</v>
      </c>
      <c r="J12" s="455">
        <f>$F12*I12</f>
        <v>330000</v>
      </c>
      <c r="K12" s="506">
        <f>J12/1000000</f>
        <v>0.33</v>
      </c>
      <c r="L12" s="452">
        <v>143</v>
      </c>
      <c r="M12" s="453">
        <v>143</v>
      </c>
      <c r="N12" s="455">
        <f>L12-M12</f>
        <v>0</v>
      </c>
      <c r="O12" s="455">
        <f>$F12*N12</f>
        <v>0</v>
      </c>
      <c r="P12" s="506">
        <f>O12/1000000</f>
        <v>0</v>
      </c>
      <c r="Q12" s="718"/>
    </row>
    <row r="13" spans="1:17" ht="19.5" customHeight="1">
      <c r="A13" s="262"/>
      <c r="B13" s="285" t="s">
        <v>258</v>
      </c>
      <c r="C13" s="286"/>
      <c r="D13" s="272"/>
      <c r="E13" s="83"/>
      <c r="F13" s="287"/>
      <c r="G13" s="263"/>
      <c r="H13" s="278"/>
      <c r="I13" s="278"/>
      <c r="J13" s="278"/>
      <c r="K13" s="293"/>
      <c r="L13" s="299"/>
      <c r="M13" s="278"/>
      <c r="N13" s="278"/>
      <c r="O13" s="278"/>
      <c r="P13" s="512"/>
      <c r="Q13" s="460"/>
    </row>
    <row r="14" spans="1:17" ht="19.5" customHeight="1">
      <c r="A14" s="262"/>
      <c r="B14" s="285"/>
      <c r="C14" s="286"/>
      <c r="D14" s="272"/>
      <c r="E14" s="83"/>
      <c r="F14" s="287"/>
      <c r="G14" s="263"/>
      <c r="H14" s="278"/>
      <c r="I14" s="278"/>
      <c r="J14" s="278"/>
      <c r="K14" s="293"/>
      <c r="L14" s="299"/>
      <c r="M14" s="278"/>
      <c r="N14" s="278"/>
      <c r="O14" s="278"/>
      <c r="P14" s="512"/>
      <c r="Q14" s="460"/>
    </row>
    <row r="15" spans="1:17" ht="19.5" customHeight="1">
      <c r="A15" s="262">
        <v>5</v>
      </c>
      <c r="B15" s="288" t="s">
        <v>259</v>
      </c>
      <c r="C15" s="286">
        <v>5129957</v>
      </c>
      <c r="D15" s="272" t="s">
        <v>12</v>
      </c>
      <c r="E15" s="95" t="s">
        <v>346</v>
      </c>
      <c r="F15" s="287">
        <v>250</v>
      </c>
      <c r="G15" s="452">
        <v>985749</v>
      </c>
      <c r="H15" s="453">
        <v>987127</v>
      </c>
      <c r="I15" s="455">
        <f>G15-H15</f>
        <v>-1378</v>
      </c>
      <c r="J15" s="455">
        <f>$F15*I15</f>
        <v>-344500</v>
      </c>
      <c r="K15" s="506">
        <f>J15/1000000</f>
        <v>-0.3445</v>
      </c>
      <c r="L15" s="452">
        <v>983682</v>
      </c>
      <c r="M15" s="453">
        <v>983682</v>
      </c>
      <c r="N15" s="455">
        <f>L15-M15</f>
        <v>0</v>
      </c>
      <c r="O15" s="455">
        <f>$F15*N15</f>
        <v>0</v>
      </c>
      <c r="P15" s="506">
        <f>O15/1000000</f>
        <v>0</v>
      </c>
      <c r="Q15" s="460"/>
    </row>
    <row r="16" spans="1:17" ht="19.5" customHeight="1">
      <c r="A16" s="262">
        <v>6</v>
      </c>
      <c r="B16" s="288" t="s">
        <v>260</v>
      </c>
      <c r="C16" s="286">
        <v>4864881</v>
      </c>
      <c r="D16" s="272" t="s">
        <v>12</v>
      </c>
      <c r="E16" s="95" t="s">
        <v>346</v>
      </c>
      <c r="F16" s="287">
        <v>-500</v>
      </c>
      <c r="G16" s="452">
        <v>979387</v>
      </c>
      <c r="H16" s="453">
        <v>979823</v>
      </c>
      <c r="I16" s="455">
        <f>G16-H16</f>
        <v>-436</v>
      </c>
      <c r="J16" s="455">
        <f>$F16*I16</f>
        <v>218000</v>
      </c>
      <c r="K16" s="506">
        <f>J16/1000000</f>
        <v>0.218</v>
      </c>
      <c r="L16" s="452">
        <v>976331</v>
      </c>
      <c r="M16" s="453">
        <v>976331</v>
      </c>
      <c r="N16" s="455">
        <f>L16-M16</f>
        <v>0</v>
      </c>
      <c r="O16" s="455">
        <f>$F16*N16</f>
        <v>0</v>
      </c>
      <c r="P16" s="506">
        <f>O16/1000000</f>
        <v>0</v>
      </c>
      <c r="Q16" s="460"/>
    </row>
    <row r="17" spans="1:17" ht="19.5" customHeight="1">
      <c r="A17" s="262">
        <v>7</v>
      </c>
      <c r="B17" s="288" t="s">
        <v>275</v>
      </c>
      <c r="C17" s="286">
        <v>4902559</v>
      </c>
      <c r="D17" s="272" t="s">
        <v>12</v>
      </c>
      <c r="E17" s="95" t="s">
        <v>346</v>
      </c>
      <c r="F17" s="287">
        <v>300</v>
      </c>
      <c r="G17" s="452">
        <v>36</v>
      </c>
      <c r="H17" s="453">
        <v>36</v>
      </c>
      <c r="I17" s="455">
        <f>G17-H17</f>
        <v>0</v>
      </c>
      <c r="J17" s="455">
        <f>$F17*I17</f>
        <v>0</v>
      </c>
      <c r="K17" s="506">
        <f>J17/1000000</f>
        <v>0</v>
      </c>
      <c r="L17" s="452">
        <v>999925</v>
      </c>
      <c r="M17" s="453">
        <v>999925</v>
      </c>
      <c r="N17" s="455">
        <f>L17-M17</f>
        <v>0</v>
      </c>
      <c r="O17" s="455">
        <f>$F17*N17</f>
        <v>0</v>
      </c>
      <c r="P17" s="506">
        <f>O17/1000000</f>
        <v>0</v>
      </c>
      <c r="Q17" s="460"/>
    </row>
    <row r="18" spans="1:17" ht="19.5" customHeight="1">
      <c r="A18" s="262"/>
      <c r="B18" s="285"/>
      <c r="C18" s="286"/>
      <c r="D18" s="272"/>
      <c r="E18" s="95"/>
      <c r="F18" s="287"/>
      <c r="G18" s="94"/>
      <c r="H18" s="83"/>
      <c r="I18" s="44"/>
      <c r="J18" s="44"/>
      <c r="K18" s="97"/>
      <c r="L18" s="301"/>
      <c r="M18" s="498"/>
      <c r="N18" s="498"/>
      <c r="O18" s="498"/>
      <c r="P18" s="499"/>
      <c r="Q18" s="460"/>
    </row>
    <row r="19" spans="1:17" ht="19.5" customHeight="1">
      <c r="A19" s="262"/>
      <c r="B19" s="288"/>
      <c r="C19" s="286"/>
      <c r="D19" s="272"/>
      <c r="E19" s="95"/>
      <c r="F19" s="287"/>
      <c r="G19" s="94"/>
      <c r="H19" s="83"/>
      <c r="I19" s="44"/>
      <c r="J19" s="44"/>
      <c r="K19" s="97"/>
      <c r="L19" s="301"/>
      <c r="M19" s="498"/>
      <c r="N19" s="498"/>
      <c r="O19" s="498"/>
      <c r="P19" s="499"/>
      <c r="Q19" s="460"/>
    </row>
    <row r="20" spans="1:17" ht="19.5" customHeight="1">
      <c r="A20" s="262"/>
      <c r="B20" s="285" t="s">
        <v>261</v>
      </c>
      <c r="C20" s="286"/>
      <c r="D20" s="272"/>
      <c r="E20" s="95"/>
      <c r="F20" s="289"/>
      <c r="G20" s="94"/>
      <c r="H20" s="83"/>
      <c r="I20" s="41"/>
      <c r="J20" s="45"/>
      <c r="K20" s="295">
        <f>SUM(K9:K19)</f>
        <v>0.7643</v>
      </c>
      <c r="L20" s="302"/>
      <c r="M20" s="278"/>
      <c r="N20" s="278"/>
      <c r="O20" s="278"/>
      <c r="P20" s="296">
        <f>SUM(P9:P19)</f>
        <v>0</v>
      </c>
      <c r="Q20" s="460"/>
    </row>
    <row r="21" spans="1:17" ht="19.5" customHeight="1">
      <c r="A21" s="262"/>
      <c r="B21" s="285" t="s">
        <v>262</v>
      </c>
      <c r="C21" s="286"/>
      <c r="D21" s="272"/>
      <c r="E21" s="95"/>
      <c r="F21" s="289"/>
      <c r="G21" s="94"/>
      <c r="H21" s="83"/>
      <c r="I21" s="41"/>
      <c r="J21" s="41"/>
      <c r="K21" s="97"/>
      <c r="L21" s="301"/>
      <c r="M21" s="498"/>
      <c r="N21" s="498"/>
      <c r="O21" s="498"/>
      <c r="P21" s="499"/>
      <c r="Q21" s="460"/>
    </row>
    <row r="22" spans="1:17" ht="19.5" customHeight="1">
      <c r="A22" s="262"/>
      <c r="B22" s="285" t="s">
        <v>263</v>
      </c>
      <c r="C22" s="286"/>
      <c r="D22" s="272"/>
      <c r="E22" s="95"/>
      <c r="F22" s="289"/>
      <c r="G22" s="94"/>
      <c r="H22" s="83"/>
      <c r="I22" s="41"/>
      <c r="J22" s="41"/>
      <c r="K22" s="97"/>
      <c r="L22" s="301"/>
      <c r="M22" s="498"/>
      <c r="N22" s="498"/>
      <c r="O22" s="498"/>
      <c r="P22" s="499"/>
      <c r="Q22" s="460"/>
    </row>
    <row r="23" spans="1:17" s="739" customFormat="1" ht="19.5" customHeight="1">
      <c r="A23" s="771">
        <v>8</v>
      </c>
      <c r="B23" s="781" t="s">
        <v>264</v>
      </c>
      <c r="C23" s="782">
        <v>4864796</v>
      </c>
      <c r="D23" s="745" t="s">
        <v>12</v>
      </c>
      <c r="E23" s="751" t="s">
        <v>346</v>
      </c>
      <c r="F23" s="783">
        <v>200</v>
      </c>
      <c r="G23" s="776">
        <v>987173</v>
      </c>
      <c r="H23" s="777">
        <v>987979</v>
      </c>
      <c r="I23" s="784">
        <f>G23-H23</f>
        <v>-806</v>
      </c>
      <c r="J23" s="784">
        <f>$F23*I23</f>
        <v>-161200</v>
      </c>
      <c r="K23" s="785">
        <f>J23/1000000</f>
        <v>-0.1612</v>
      </c>
      <c r="L23" s="776">
        <v>999926</v>
      </c>
      <c r="M23" s="777">
        <v>999926</v>
      </c>
      <c r="N23" s="784">
        <f>L23-M23</f>
        <v>0</v>
      </c>
      <c r="O23" s="784">
        <f>$F23*N23</f>
        <v>0</v>
      </c>
      <c r="P23" s="785">
        <f>O23/1000000</f>
        <v>0</v>
      </c>
      <c r="Q23" s="755"/>
    </row>
    <row r="24" spans="1:17" ht="21" customHeight="1">
      <c r="A24" s="262">
        <v>9</v>
      </c>
      <c r="B24" s="288" t="s">
        <v>265</v>
      </c>
      <c r="C24" s="286">
        <v>4864932</v>
      </c>
      <c r="D24" s="272" t="s">
        <v>12</v>
      </c>
      <c r="E24" s="95" t="s">
        <v>346</v>
      </c>
      <c r="F24" s="287">
        <v>375</v>
      </c>
      <c r="G24" s="452">
        <v>892338</v>
      </c>
      <c r="H24" s="453">
        <v>892338</v>
      </c>
      <c r="I24" s="455">
        <f>G24-H24</f>
        <v>0</v>
      </c>
      <c r="J24" s="455">
        <f>$F24*I24</f>
        <v>0</v>
      </c>
      <c r="K24" s="506">
        <f>J24/1000000</f>
        <v>0</v>
      </c>
      <c r="L24" s="452">
        <v>996596</v>
      </c>
      <c r="M24" s="453">
        <v>996596</v>
      </c>
      <c r="N24" s="455">
        <f>L24-M24</f>
        <v>0</v>
      </c>
      <c r="O24" s="455">
        <f>$F24*N24</f>
        <v>0</v>
      </c>
      <c r="P24" s="506">
        <f>O24/1000000</f>
        <v>0</v>
      </c>
      <c r="Q24" s="466"/>
    </row>
    <row r="25" spans="1:17" ht="21" customHeight="1">
      <c r="A25" s="262"/>
      <c r="B25" s="288"/>
      <c r="C25" s="286"/>
      <c r="D25" s="272"/>
      <c r="E25" s="95"/>
      <c r="F25" s="287"/>
      <c r="G25" s="452"/>
      <c r="H25" s="453"/>
      <c r="I25" s="455"/>
      <c r="J25" s="455"/>
      <c r="K25" s="506">
        <v>-0.624</v>
      </c>
      <c r="L25" s="452"/>
      <c r="M25" s="453"/>
      <c r="N25" s="455"/>
      <c r="O25" s="455"/>
      <c r="P25" s="506">
        <v>0</v>
      </c>
      <c r="Q25" s="466" t="s">
        <v>470</v>
      </c>
    </row>
    <row r="26" spans="1:17" ht="21" customHeight="1">
      <c r="A26" s="262"/>
      <c r="B26" s="288"/>
      <c r="C26" s="286">
        <v>5128407</v>
      </c>
      <c r="D26" s="272" t="s">
        <v>12</v>
      </c>
      <c r="E26" s="95" t="s">
        <v>346</v>
      </c>
      <c r="F26" s="287">
        <v>937.5</v>
      </c>
      <c r="G26" s="452">
        <v>999074</v>
      </c>
      <c r="H26" s="453">
        <v>1000000</v>
      </c>
      <c r="I26" s="455">
        <f>G26-H26</f>
        <v>-926</v>
      </c>
      <c r="J26" s="455">
        <f>$F26*I26</f>
        <v>-868125</v>
      </c>
      <c r="K26" s="506">
        <f>J26/1000000</f>
        <v>-0.868125</v>
      </c>
      <c r="L26" s="452">
        <v>0</v>
      </c>
      <c r="M26" s="453">
        <v>0</v>
      </c>
      <c r="N26" s="455">
        <f>L26-M26</f>
        <v>0</v>
      </c>
      <c r="O26" s="455">
        <f>$F26*N26</f>
        <v>0</v>
      </c>
      <c r="P26" s="506">
        <f>O26/1000000</f>
        <v>0</v>
      </c>
      <c r="Q26" s="466" t="s">
        <v>469</v>
      </c>
    </row>
    <row r="27" spans="1:17" ht="19.5" customHeight="1">
      <c r="A27" s="262"/>
      <c r="B27" s="285" t="s">
        <v>266</v>
      </c>
      <c r="C27" s="288"/>
      <c r="D27" s="272"/>
      <c r="E27" s="95"/>
      <c r="F27" s="289"/>
      <c r="G27" s="94"/>
      <c r="H27" s="83"/>
      <c r="I27" s="41"/>
      <c r="J27" s="45"/>
      <c r="K27" s="296">
        <f>SUM(K23:K26)</f>
        <v>-1.6533250000000002</v>
      </c>
      <c r="L27" s="302"/>
      <c r="M27" s="278"/>
      <c r="N27" s="278"/>
      <c r="O27" s="278"/>
      <c r="P27" s="296">
        <f>SUM(P23:P26)</f>
        <v>0</v>
      </c>
      <c r="Q27" s="460"/>
    </row>
    <row r="28" spans="1:17" ht="19.5" customHeight="1">
      <c r="A28" s="262"/>
      <c r="B28" s="285" t="s">
        <v>267</v>
      </c>
      <c r="C28" s="286"/>
      <c r="D28" s="272"/>
      <c r="E28" s="83"/>
      <c r="F28" s="287"/>
      <c r="G28" s="94"/>
      <c r="H28" s="83"/>
      <c r="I28" s="44"/>
      <c r="J28" s="40"/>
      <c r="K28" s="97"/>
      <c r="L28" s="301"/>
      <c r="M28" s="498"/>
      <c r="N28" s="498"/>
      <c r="O28" s="498"/>
      <c r="P28" s="499"/>
      <c r="Q28" s="460"/>
    </row>
    <row r="29" spans="1:17" ht="19.5" customHeight="1">
      <c r="A29" s="262"/>
      <c r="B29" s="285" t="s">
        <v>263</v>
      </c>
      <c r="C29" s="286"/>
      <c r="D29" s="272"/>
      <c r="E29" s="83"/>
      <c r="F29" s="287"/>
      <c r="G29" s="94"/>
      <c r="H29" s="83"/>
      <c r="I29" s="44"/>
      <c r="J29" s="40"/>
      <c r="K29" s="97"/>
      <c r="L29" s="301"/>
      <c r="M29" s="498"/>
      <c r="N29" s="498"/>
      <c r="O29" s="498"/>
      <c r="P29" s="499"/>
      <c r="Q29" s="460"/>
    </row>
    <row r="30" spans="1:17" s="739" customFormat="1" ht="19.5" customHeight="1">
      <c r="A30" s="771">
        <v>10</v>
      </c>
      <c r="B30" s="781" t="s">
        <v>268</v>
      </c>
      <c r="C30" s="782">
        <v>4864866</v>
      </c>
      <c r="D30" s="745" t="s">
        <v>12</v>
      </c>
      <c r="E30" s="751" t="s">
        <v>346</v>
      </c>
      <c r="F30" s="786">
        <v>1250</v>
      </c>
      <c r="G30" s="776">
        <v>238</v>
      </c>
      <c r="H30" s="777">
        <v>67</v>
      </c>
      <c r="I30" s="784">
        <f aca="true" t="shared" si="0" ref="I30:I35">G30-H30</f>
        <v>171</v>
      </c>
      <c r="J30" s="784">
        <f aca="true" t="shared" si="1" ref="J30:J35">$F30*I30</f>
        <v>213750</v>
      </c>
      <c r="K30" s="785">
        <f aca="true" t="shared" si="2" ref="K30:K35">J30/1000000</f>
        <v>0.21375</v>
      </c>
      <c r="L30" s="776">
        <v>0</v>
      </c>
      <c r="M30" s="777">
        <v>0</v>
      </c>
      <c r="N30" s="784">
        <f aca="true" t="shared" si="3" ref="N30:N35">L30-M30</f>
        <v>0</v>
      </c>
      <c r="O30" s="784">
        <f aca="true" t="shared" si="4" ref="O30:O35">$F30*N30</f>
        <v>0</v>
      </c>
      <c r="P30" s="785">
        <f aca="true" t="shared" si="5" ref="P30:P35">O30/1000000</f>
        <v>0</v>
      </c>
      <c r="Q30" s="738"/>
    </row>
    <row r="31" spans="1:17" ht="19.5" customHeight="1">
      <c r="A31" s="262">
        <v>11</v>
      </c>
      <c r="B31" s="288" t="s">
        <v>269</v>
      </c>
      <c r="C31" s="286">
        <v>5295125</v>
      </c>
      <c r="D31" s="272" t="s">
        <v>12</v>
      </c>
      <c r="E31" s="95" t="s">
        <v>346</v>
      </c>
      <c r="F31" s="507">
        <v>100</v>
      </c>
      <c r="G31" s="452">
        <v>312283</v>
      </c>
      <c r="H31" s="453">
        <v>303129</v>
      </c>
      <c r="I31" s="455">
        <f>G31-H31</f>
        <v>9154</v>
      </c>
      <c r="J31" s="455">
        <f>$F31*I31</f>
        <v>915400</v>
      </c>
      <c r="K31" s="506">
        <f>J31/1000000</f>
        <v>0.9154</v>
      </c>
      <c r="L31" s="452">
        <v>998711</v>
      </c>
      <c r="M31" s="453">
        <v>998711</v>
      </c>
      <c r="N31" s="455">
        <f>L31-M31</f>
        <v>0</v>
      </c>
      <c r="O31" s="455">
        <f>$F31*N31</f>
        <v>0</v>
      </c>
      <c r="P31" s="506">
        <f>O31/1000000</f>
        <v>0</v>
      </c>
      <c r="Q31" s="460"/>
    </row>
    <row r="32" spans="1:17" ht="19.5" customHeight="1">
      <c r="A32" s="262">
        <v>12</v>
      </c>
      <c r="B32" s="288" t="s">
        <v>270</v>
      </c>
      <c r="C32" s="286">
        <v>5295126</v>
      </c>
      <c r="D32" s="272" t="s">
        <v>12</v>
      </c>
      <c r="E32" s="95" t="s">
        <v>346</v>
      </c>
      <c r="F32" s="507">
        <v>62.5</v>
      </c>
      <c r="G32" s="452">
        <v>261706</v>
      </c>
      <c r="H32" s="453">
        <v>247687</v>
      </c>
      <c r="I32" s="455">
        <f>G32-H32</f>
        <v>14019</v>
      </c>
      <c r="J32" s="455">
        <f>$F32*I32</f>
        <v>876187.5</v>
      </c>
      <c r="K32" s="506">
        <f>J32/1000000</f>
        <v>0.8761875</v>
      </c>
      <c r="L32" s="452">
        <v>985547</v>
      </c>
      <c r="M32" s="453">
        <v>985547</v>
      </c>
      <c r="N32" s="455">
        <f>L32-M32</f>
        <v>0</v>
      </c>
      <c r="O32" s="455">
        <f>$F32*N32</f>
        <v>0</v>
      </c>
      <c r="P32" s="506">
        <f>O32/1000000</f>
        <v>0</v>
      </c>
      <c r="Q32" s="460"/>
    </row>
    <row r="33" spans="1:17" ht="19.5" customHeight="1">
      <c r="A33" s="262">
        <v>13</v>
      </c>
      <c r="B33" s="288" t="s">
        <v>271</v>
      </c>
      <c r="C33" s="286">
        <v>4865179</v>
      </c>
      <c r="D33" s="272" t="s">
        <v>12</v>
      </c>
      <c r="E33" s="95" t="s">
        <v>346</v>
      </c>
      <c r="F33" s="507">
        <v>800</v>
      </c>
      <c r="G33" s="452">
        <v>2010</v>
      </c>
      <c r="H33" s="453">
        <v>1663</v>
      </c>
      <c r="I33" s="455">
        <f>G33-H33</f>
        <v>347</v>
      </c>
      <c r="J33" s="455">
        <f>$F33*I33</f>
        <v>277600</v>
      </c>
      <c r="K33" s="506">
        <f>J33/1000000</f>
        <v>0.2776</v>
      </c>
      <c r="L33" s="452">
        <v>1796</v>
      </c>
      <c r="M33" s="453">
        <v>1796</v>
      </c>
      <c r="N33" s="455">
        <f>L33-M33</f>
        <v>0</v>
      </c>
      <c r="O33" s="455">
        <f>$F33*N33</f>
        <v>0</v>
      </c>
      <c r="P33" s="506">
        <f>O33/1000000</f>
        <v>0</v>
      </c>
      <c r="Q33" s="460"/>
    </row>
    <row r="34" spans="1:17" s="739" customFormat="1" ht="19.5" customHeight="1">
      <c r="A34" s="771">
        <v>14</v>
      </c>
      <c r="B34" s="781" t="s">
        <v>272</v>
      </c>
      <c r="C34" s="782">
        <v>4864795</v>
      </c>
      <c r="D34" s="745" t="s">
        <v>12</v>
      </c>
      <c r="E34" s="751" t="s">
        <v>346</v>
      </c>
      <c r="F34" s="786">
        <v>100</v>
      </c>
      <c r="G34" s="776">
        <v>979112</v>
      </c>
      <c r="H34" s="777">
        <v>980504</v>
      </c>
      <c r="I34" s="784">
        <f t="shared" si="0"/>
        <v>-1392</v>
      </c>
      <c r="J34" s="784">
        <f t="shared" si="1"/>
        <v>-139200</v>
      </c>
      <c r="K34" s="785">
        <f t="shared" si="2"/>
        <v>-0.1392</v>
      </c>
      <c r="L34" s="776">
        <v>999283</v>
      </c>
      <c r="M34" s="777">
        <v>999283</v>
      </c>
      <c r="N34" s="784">
        <f t="shared" si="3"/>
        <v>0</v>
      </c>
      <c r="O34" s="784">
        <f t="shared" si="4"/>
        <v>0</v>
      </c>
      <c r="P34" s="785">
        <f t="shared" si="5"/>
        <v>0</v>
      </c>
      <c r="Q34" s="755"/>
    </row>
    <row r="35" spans="1:17" s="739" customFormat="1" ht="19.5" customHeight="1">
      <c r="A35" s="771">
        <v>15</v>
      </c>
      <c r="B35" s="781" t="s">
        <v>375</v>
      </c>
      <c r="C35" s="782">
        <v>4864821</v>
      </c>
      <c r="D35" s="745" t="s">
        <v>12</v>
      </c>
      <c r="E35" s="751" t="s">
        <v>346</v>
      </c>
      <c r="F35" s="786">
        <v>150</v>
      </c>
      <c r="G35" s="776">
        <v>1000023</v>
      </c>
      <c r="H35" s="777">
        <v>999980</v>
      </c>
      <c r="I35" s="784">
        <f t="shared" si="0"/>
        <v>43</v>
      </c>
      <c r="J35" s="784">
        <f t="shared" si="1"/>
        <v>6450</v>
      </c>
      <c r="K35" s="785">
        <f t="shared" si="2"/>
        <v>0.00645</v>
      </c>
      <c r="L35" s="776">
        <v>987182</v>
      </c>
      <c r="M35" s="777">
        <v>985076</v>
      </c>
      <c r="N35" s="784">
        <f t="shared" si="3"/>
        <v>2106</v>
      </c>
      <c r="O35" s="784">
        <f t="shared" si="4"/>
        <v>315900</v>
      </c>
      <c r="P35" s="787">
        <f t="shared" si="5"/>
        <v>0.3159</v>
      </c>
      <c r="Q35" s="788"/>
    </row>
    <row r="36" spans="1:17" ht="19.5" customHeight="1">
      <c r="A36" s="262"/>
      <c r="B36" s="285" t="s">
        <v>258</v>
      </c>
      <c r="C36" s="286"/>
      <c r="D36" s="272"/>
      <c r="E36" s="83"/>
      <c r="F36" s="287"/>
      <c r="G36" s="263"/>
      <c r="H36" s="278"/>
      <c r="I36" s="278"/>
      <c r="J36" s="294"/>
      <c r="K36" s="293"/>
      <c r="L36" s="299"/>
      <c r="M36" s="278"/>
      <c r="N36" s="278"/>
      <c r="O36" s="278"/>
      <c r="P36" s="512"/>
      <c r="Q36" s="460"/>
    </row>
    <row r="37" spans="1:17" ht="19.5" customHeight="1">
      <c r="A37" s="262">
        <v>16</v>
      </c>
      <c r="B37" s="288" t="s">
        <v>273</v>
      </c>
      <c r="C37" s="286">
        <v>4865185</v>
      </c>
      <c r="D37" s="272" t="s">
        <v>12</v>
      </c>
      <c r="E37" s="95" t="s">
        <v>346</v>
      </c>
      <c r="F37" s="507">
        <v>-2500</v>
      </c>
      <c r="G37" s="452">
        <v>998427</v>
      </c>
      <c r="H37" s="453">
        <v>998524</v>
      </c>
      <c r="I37" s="455">
        <f>G37-H37</f>
        <v>-97</v>
      </c>
      <c r="J37" s="455">
        <f>$F37*I37</f>
        <v>242500</v>
      </c>
      <c r="K37" s="506">
        <f>J37/1000000</f>
        <v>0.2425</v>
      </c>
      <c r="L37" s="452">
        <v>3068</v>
      </c>
      <c r="M37" s="453">
        <v>3068</v>
      </c>
      <c r="N37" s="455">
        <f>L37-M37</f>
        <v>0</v>
      </c>
      <c r="O37" s="455">
        <f>$F37*N37</f>
        <v>0</v>
      </c>
      <c r="P37" s="511">
        <f>O37/1000000</f>
        <v>0</v>
      </c>
      <c r="Q37" s="471"/>
    </row>
    <row r="38" spans="1:17" ht="19.5" customHeight="1">
      <c r="A38" s="262">
        <v>17</v>
      </c>
      <c r="B38" s="288" t="s">
        <v>276</v>
      </c>
      <c r="C38" s="286">
        <v>4902559</v>
      </c>
      <c r="D38" s="272" t="s">
        <v>12</v>
      </c>
      <c r="E38" s="95" t="s">
        <v>346</v>
      </c>
      <c r="F38" s="286">
        <v>-300</v>
      </c>
      <c r="G38" s="452">
        <v>36</v>
      </c>
      <c r="H38" s="453">
        <v>36</v>
      </c>
      <c r="I38" s="455">
        <f>G38-H38</f>
        <v>0</v>
      </c>
      <c r="J38" s="455">
        <f>$F38*I38</f>
        <v>0</v>
      </c>
      <c r="K38" s="506">
        <f>J38/1000000</f>
        <v>0</v>
      </c>
      <c r="L38" s="452">
        <v>999925</v>
      </c>
      <c r="M38" s="453">
        <v>999925</v>
      </c>
      <c r="N38" s="455">
        <f>L38-M38</f>
        <v>0</v>
      </c>
      <c r="O38" s="455">
        <f>$F38*N38</f>
        <v>0</v>
      </c>
      <c r="P38" s="506">
        <f>O38/1000000</f>
        <v>0</v>
      </c>
      <c r="Q38" s="460"/>
    </row>
    <row r="39" spans="1:17" ht="19.5" customHeight="1" thickBot="1">
      <c r="A39" s="290"/>
      <c r="B39" s="291" t="s">
        <v>274</v>
      </c>
      <c r="C39" s="291"/>
      <c r="D39" s="291"/>
      <c r="E39" s="291"/>
      <c r="F39" s="291"/>
      <c r="G39" s="102"/>
      <c r="H39" s="101"/>
      <c r="I39" s="101"/>
      <c r="J39" s="101"/>
      <c r="K39" s="416">
        <f>SUM(K30:K38)</f>
        <v>2.3926875000000005</v>
      </c>
      <c r="L39" s="303"/>
      <c r="M39" s="704"/>
      <c r="N39" s="704"/>
      <c r="O39" s="704"/>
      <c r="P39" s="297">
        <f>SUM(P30:P38)</f>
        <v>0.3159</v>
      </c>
      <c r="Q39" s="571"/>
    </row>
    <row r="40" spans="1:16" ht="13.5" thickTop="1">
      <c r="A40" s="54"/>
      <c r="B40" s="2"/>
      <c r="C40" s="91"/>
      <c r="D40" s="54"/>
      <c r="E40" s="91"/>
      <c r="F40" s="9"/>
      <c r="G40" s="9"/>
      <c r="H40" s="9"/>
      <c r="I40" s="9"/>
      <c r="J40" s="9"/>
      <c r="K40" s="10"/>
      <c r="L40" s="304"/>
      <c r="M40" s="561"/>
      <c r="N40" s="561"/>
      <c r="O40" s="561"/>
      <c r="P40" s="561"/>
    </row>
    <row r="41" spans="11:16" ht="12.75">
      <c r="K41" s="561"/>
      <c r="L41" s="561"/>
      <c r="M41" s="561"/>
      <c r="N41" s="561"/>
      <c r="O41" s="561"/>
      <c r="P41" s="561"/>
    </row>
    <row r="42" spans="7:16" ht="12.75">
      <c r="G42" s="705"/>
      <c r="K42" s="561"/>
      <c r="L42" s="561"/>
      <c r="M42" s="561"/>
      <c r="N42" s="561"/>
      <c r="O42" s="561"/>
      <c r="P42" s="561"/>
    </row>
    <row r="43" spans="2:16" ht="21.75">
      <c r="B43" s="184" t="s">
        <v>332</v>
      </c>
      <c r="K43" s="706">
        <f>K20</f>
        <v>0.7643</v>
      </c>
      <c r="L43" s="707"/>
      <c r="M43" s="707"/>
      <c r="N43" s="707"/>
      <c r="O43" s="707"/>
      <c r="P43" s="706">
        <f>P20</f>
        <v>0</v>
      </c>
    </row>
    <row r="44" spans="2:16" ht="21.75">
      <c r="B44" s="184" t="s">
        <v>333</v>
      </c>
      <c r="K44" s="706">
        <f>K27</f>
        <v>-1.6533250000000002</v>
      </c>
      <c r="L44" s="707"/>
      <c r="M44" s="707"/>
      <c r="N44" s="707"/>
      <c r="O44" s="707"/>
      <c r="P44" s="706">
        <f>P27</f>
        <v>0</v>
      </c>
    </row>
    <row r="45" spans="2:16" ht="21.75">
      <c r="B45" s="184" t="s">
        <v>334</v>
      </c>
      <c r="K45" s="706">
        <f>K39</f>
        <v>2.3926875000000005</v>
      </c>
      <c r="L45" s="707"/>
      <c r="M45" s="707"/>
      <c r="N45" s="707"/>
      <c r="O45" s="707"/>
      <c r="P45" s="708">
        <f>P39</f>
        <v>0.3159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A13">
      <selection activeCell="A44" sqref="A44:IV44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4.8515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237</v>
      </c>
    </row>
    <row r="2" spans="1:16" ht="20.25">
      <c r="A2" s="311" t="s">
        <v>238</v>
      </c>
      <c r="P2" s="269" t="str">
        <f>NDPL!Q1</f>
        <v>MARCH-2018</v>
      </c>
    </row>
    <row r="3" spans="1:9" ht="18">
      <c r="A3" s="180" t="s">
        <v>351</v>
      </c>
      <c r="B3" s="180"/>
      <c r="C3" s="257"/>
      <c r="D3" s="258"/>
      <c r="E3" s="258"/>
      <c r="F3" s="257"/>
      <c r="G3" s="257"/>
      <c r="H3" s="257"/>
      <c r="I3" s="257"/>
    </row>
    <row r="4" spans="1:16" ht="24" thickBot="1">
      <c r="A4" s="3"/>
      <c r="G4" s="18"/>
      <c r="H4" s="18"/>
      <c r="I4" s="47" t="s">
        <v>397</v>
      </c>
      <c r="J4" s="18"/>
      <c r="K4" s="18"/>
      <c r="L4" s="18"/>
      <c r="M4" s="18"/>
      <c r="N4" s="47" t="s">
        <v>398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01/04/2018</v>
      </c>
      <c r="H5" s="33" t="str">
        <f>NDPL!H5</f>
        <v>INTIAL READING 01/03/2018</v>
      </c>
      <c r="I5" s="33" t="s">
        <v>4</v>
      </c>
      <c r="J5" s="33" t="s">
        <v>5</v>
      </c>
      <c r="K5" s="33" t="s">
        <v>6</v>
      </c>
      <c r="L5" s="35" t="str">
        <f>NDPL!G5</f>
        <v>FINAL READING 01/04/2018</v>
      </c>
      <c r="M5" s="33" t="str">
        <f>NDPL!H5</f>
        <v>INTIAL READING 01/03/2018</v>
      </c>
      <c r="N5" s="33" t="s">
        <v>4</v>
      </c>
      <c r="O5" s="33" t="s">
        <v>5</v>
      </c>
      <c r="P5" s="34" t="s">
        <v>6</v>
      </c>
      <c r="Q5" s="34" t="s">
        <v>309</v>
      </c>
    </row>
    <row r="6" ht="14.25" thickBot="1" thickTop="1"/>
    <row r="7" spans="1:17" ht="13.5" thickTop="1">
      <c r="A7" s="23"/>
      <c r="B7" s="109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48"/>
    </row>
    <row r="8" spans="1:17" ht="18">
      <c r="A8" s="113"/>
      <c r="B8" s="431" t="s">
        <v>283</v>
      </c>
      <c r="C8" s="430"/>
      <c r="D8" s="116"/>
      <c r="E8" s="116"/>
      <c r="F8" s="118"/>
      <c r="G8" s="127"/>
      <c r="H8" s="18"/>
      <c r="I8" s="67"/>
      <c r="J8" s="67"/>
      <c r="K8" s="69"/>
      <c r="L8" s="68"/>
      <c r="M8" s="66"/>
      <c r="N8" s="67"/>
      <c r="O8" s="67"/>
      <c r="P8" s="69"/>
      <c r="Q8" s="149"/>
    </row>
    <row r="9" spans="1:17" ht="18">
      <c r="A9" s="120"/>
      <c r="B9" s="432" t="s">
        <v>284</v>
      </c>
      <c r="C9" s="433" t="s">
        <v>278</v>
      </c>
      <c r="D9" s="121"/>
      <c r="E9" s="116"/>
      <c r="F9" s="118"/>
      <c r="G9" s="22"/>
      <c r="H9" s="18"/>
      <c r="I9" s="67"/>
      <c r="J9" s="67"/>
      <c r="K9" s="69"/>
      <c r="L9" s="179"/>
      <c r="M9" s="67"/>
      <c r="N9" s="67"/>
      <c r="O9" s="67"/>
      <c r="P9" s="69"/>
      <c r="Q9" s="149"/>
    </row>
    <row r="10" spans="1:17" s="456" customFormat="1" ht="20.25">
      <c r="A10" s="422">
        <v>1</v>
      </c>
      <c r="B10" s="547" t="s">
        <v>279</v>
      </c>
      <c r="C10" s="430">
        <v>5295181</v>
      </c>
      <c r="D10" s="447" t="s">
        <v>12</v>
      </c>
      <c r="E10" s="116" t="s">
        <v>355</v>
      </c>
      <c r="F10" s="548">
        <v>1000</v>
      </c>
      <c r="G10" s="452">
        <v>29139</v>
      </c>
      <c r="H10" s="453">
        <v>24177</v>
      </c>
      <c r="I10" s="453">
        <f>G10-H10</f>
        <v>4962</v>
      </c>
      <c r="J10" s="453">
        <f>$F10*I10</f>
        <v>4962000</v>
      </c>
      <c r="K10" s="453">
        <f>J10/1000000</f>
        <v>4.962</v>
      </c>
      <c r="L10" s="452">
        <v>999997</v>
      </c>
      <c r="M10" s="453">
        <v>999997</v>
      </c>
      <c r="N10" s="454">
        <f>L10-M10</f>
        <v>0</v>
      </c>
      <c r="O10" s="454">
        <f>$F10*N10</f>
        <v>0</v>
      </c>
      <c r="P10" s="549">
        <f>O10/1000000</f>
        <v>0</v>
      </c>
      <c r="Q10" s="460" t="s">
        <v>448</v>
      </c>
    </row>
    <row r="11" spans="1:17" s="456" customFormat="1" ht="20.25">
      <c r="A11" s="422">
        <v>2</v>
      </c>
      <c r="B11" s="547" t="s">
        <v>281</v>
      </c>
      <c r="C11" s="430">
        <v>4864886</v>
      </c>
      <c r="D11" s="447" t="s">
        <v>12</v>
      </c>
      <c r="E11" s="116" t="s">
        <v>355</v>
      </c>
      <c r="F11" s="548">
        <v>5000</v>
      </c>
      <c r="G11" s="452">
        <v>13202</v>
      </c>
      <c r="H11" s="453">
        <v>12266</v>
      </c>
      <c r="I11" s="453">
        <f>G11-H11</f>
        <v>936</v>
      </c>
      <c r="J11" s="453">
        <f>$F11*I11</f>
        <v>4680000</v>
      </c>
      <c r="K11" s="453">
        <f>J11/1000000</f>
        <v>4.68</v>
      </c>
      <c r="L11" s="452">
        <v>80</v>
      </c>
      <c r="M11" s="453">
        <v>80</v>
      </c>
      <c r="N11" s="454">
        <f>L11-M11</f>
        <v>0</v>
      </c>
      <c r="O11" s="454">
        <f>$F11*N11</f>
        <v>0</v>
      </c>
      <c r="P11" s="549">
        <f>O11/1000000</f>
        <v>0</v>
      </c>
      <c r="Q11" s="460"/>
    </row>
    <row r="12" spans="1:17" ht="14.25">
      <c r="A12" s="94"/>
      <c r="B12" s="125"/>
      <c r="C12" s="106"/>
      <c r="D12" s="447"/>
      <c r="E12" s="123"/>
      <c r="F12" s="124"/>
      <c r="G12" s="128"/>
      <c r="H12" s="129"/>
      <c r="I12" s="67"/>
      <c r="J12" s="67"/>
      <c r="K12" s="69"/>
      <c r="L12" s="179"/>
      <c r="M12" s="67"/>
      <c r="N12" s="67"/>
      <c r="O12" s="67"/>
      <c r="P12" s="69"/>
      <c r="Q12" s="149"/>
    </row>
    <row r="13" spans="1:17" ht="14.25">
      <c r="A13" s="94"/>
      <c r="B13" s="122"/>
      <c r="C13" s="106"/>
      <c r="D13" s="447"/>
      <c r="E13" s="123"/>
      <c r="F13" s="124"/>
      <c r="G13" s="128"/>
      <c r="H13" s="129"/>
      <c r="I13" s="67"/>
      <c r="J13" s="67"/>
      <c r="K13" s="69"/>
      <c r="L13" s="179"/>
      <c r="M13" s="67"/>
      <c r="N13" s="67"/>
      <c r="O13" s="67"/>
      <c r="P13" s="69"/>
      <c r="Q13" s="149"/>
    </row>
    <row r="14" spans="1:17" ht="18">
      <c r="A14" s="94"/>
      <c r="B14" s="122"/>
      <c r="C14" s="106"/>
      <c r="D14" s="447"/>
      <c r="E14" s="123"/>
      <c r="F14" s="124"/>
      <c r="G14" s="128"/>
      <c r="H14" s="443" t="s">
        <v>318</v>
      </c>
      <c r="I14" s="425"/>
      <c r="J14" s="292"/>
      <c r="K14" s="426">
        <f>SUM(K10:K11)</f>
        <v>9.642</v>
      </c>
      <c r="L14" s="179"/>
      <c r="M14" s="444" t="s">
        <v>318</v>
      </c>
      <c r="N14" s="427"/>
      <c r="O14" s="423"/>
      <c r="P14" s="428">
        <f>SUM(P10:P11)</f>
        <v>0</v>
      </c>
      <c r="Q14" s="149"/>
    </row>
    <row r="15" spans="1:17" ht="18">
      <c r="A15" s="94"/>
      <c r="B15" s="308"/>
      <c r="C15" s="307"/>
      <c r="D15" s="447"/>
      <c r="E15" s="123"/>
      <c r="F15" s="124"/>
      <c r="G15" s="128"/>
      <c r="H15" s="129"/>
      <c r="I15" s="67"/>
      <c r="J15" s="67"/>
      <c r="K15" s="69"/>
      <c r="L15" s="179"/>
      <c r="M15" s="67"/>
      <c r="N15" s="67"/>
      <c r="O15" s="67"/>
      <c r="P15" s="69"/>
      <c r="Q15" s="149"/>
    </row>
    <row r="16" spans="1:17" ht="18">
      <c r="A16" s="22"/>
      <c r="B16" s="18"/>
      <c r="C16" s="18"/>
      <c r="D16" s="18"/>
      <c r="E16" s="18"/>
      <c r="F16" s="18"/>
      <c r="G16" s="22"/>
      <c r="H16" s="446"/>
      <c r="I16" s="445"/>
      <c r="J16" s="391"/>
      <c r="K16" s="429"/>
      <c r="L16" s="22"/>
      <c r="M16" s="446"/>
      <c r="N16" s="429"/>
      <c r="O16" s="391"/>
      <c r="P16" s="429"/>
      <c r="Q16" s="149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0"/>
      <c r="Q17" s="149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3"/>
      <c r="J18" s="27"/>
      <c r="K18" s="194"/>
      <c r="L18" s="26"/>
      <c r="M18" s="27"/>
      <c r="N18" s="193"/>
      <c r="O18" s="27"/>
      <c r="P18" s="194"/>
      <c r="Q18" s="150"/>
    </row>
    <row r="19" ht="13.5" thickTop="1"/>
    <row r="23" spans="1:16" ht="18">
      <c r="A23" s="434" t="s">
        <v>286</v>
      </c>
      <c r="B23" s="181"/>
      <c r="C23" s="181"/>
      <c r="D23" s="181"/>
      <c r="E23" s="181"/>
      <c r="F23" s="181"/>
      <c r="K23" s="130">
        <f>(K14+K16)</f>
        <v>9.642</v>
      </c>
      <c r="L23" s="131"/>
      <c r="M23" s="131"/>
      <c r="N23" s="131"/>
      <c r="O23" s="131"/>
      <c r="P23" s="130">
        <f>(P14+P16)</f>
        <v>0</v>
      </c>
    </row>
    <row r="26" spans="1:2" ht="18">
      <c r="A26" s="434" t="s">
        <v>287</v>
      </c>
      <c r="B26" s="434" t="s">
        <v>288</v>
      </c>
    </row>
    <row r="27" spans="1:16" ht="18">
      <c r="A27" s="195"/>
      <c r="B27" s="195"/>
      <c r="H27" s="153" t="s">
        <v>289</v>
      </c>
      <c r="I27" s="181"/>
      <c r="J27" s="153"/>
      <c r="K27" s="267">
        <v>0</v>
      </c>
      <c r="L27" s="267"/>
      <c r="M27" s="267"/>
      <c r="N27" s="267"/>
      <c r="O27" s="267"/>
      <c r="P27" s="267">
        <v>0</v>
      </c>
    </row>
    <row r="28" spans="8:16" ht="18">
      <c r="H28" s="153" t="s">
        <v>290</v>
      </c>
      <c r="I28" s="181"/>
      <c r="J28" s="153"/>
      <c r="K28" s="267">
        <f>BRPL!K17</f>
        <v>0</v>
      </c>
      <c r="L28" s="267"/>
      <c r="M28" s="267"/>
      <c r="N28" s="267"/>
      <c r="O28" s="267"/>
      <c r="P28" s="267">
        <f>BRPL!P17</f>
        <v>0</v>
      </c>
    </row>
    <row r="29" spans="8:16" ht="18">
      <c r="H29" s="153" t="s">
        <v>291</v>
      </c>
      <c r="I29" s="181"/>
      <c r="J29" s="153"/>
      <c r="K29" s="181">
        <f>BYPL!K32</f>
        <v>-3.98875</v>
      </c>
      <c r="L29" s="181"/>
      <c r="M29" s="435"/>
      <c r="N29" s="181"/>
      <c r="O29" s="181"/>
      <c r="P29" s="181">
        <f>BYPL!P32</f>
        <v>-3.9259</v>
      </c>
    </row>
    <row r="30" spans="8:16" ht="18">
      <c r="H30" s="153" t="s">
        <v>292</v>
      </c>
      <c r="I30" s="181"/>
      <c r="J30" s="153"/>
      <c r="K30" s="181">
        <f>NDMC!K33</f>
        <v>-1.8299999999999998</v>
      </c>
      <c r="L30" s="181"/>
      <c r="M30" s="181"/>
      <c r="N30" s="181"/>
      <c r="O30" s="181"/>
      <c r="P30" s="181">
        <f>NDMC!P33</f>
        <v>0</v>
      </c>
    </row>
    <row r="31" spans="8:16" ht="18">
      <c r="H31" s="153" t="s">
        <v>293</v>
      </c>
      <c r="I31" s="181"/>
      <c r="J31" s="153"/>
      <c r="K31" s="181">
        <v>0</v>
      </c>
      <c r="L31" s="181"/>
      <c r="M31" s="181"/>
      <c r="N31" s="181"/>
      <c r="O31" s="181"/>
      <c r="P31" s="181">
        <v>0</v>
      </c>
    </row>
    <row r="32" spans="8:16" ht="18">
      <c r="H32" s="153" t="s">
        <v>468</v>
      </c>
      <c r="I32" s="181"/>
      <c r="J32" s="153"/>
      <c r="K32" s="181">
        <v>0</v>
      </c>
      <c r="L32" s="181"/>
      <c r="M32" s="181"/>
      <c r="N32" s="181"/>
      <c r="O32" s="181"/>
      <c r="P32" s="181">
        <v>0</v>
      </c>
    </row>
    <row r="33" spans="8:16" ht="18">
      <c r="H33" s="436" t="s">
        <v>294</v>
      </c>
      <c r="I33" s="153"/>
      <c r="J33" s="153"/>
      <c r="K33" s="153">
        <f>SUM(K27:K31)</f>
        <v>-5.81875</v>
      </c>
      <c r="L33" s="181"/>
      <c r="M33" s="181"/>
      <c r="N33" s="181"/>
      <c r="O33" s="181"/>
      <c r="P33" s="153">
        <f>SUM(P27:P31)</f>
        <v>-3.9259</v>
      </c>
    </row>
    <row r="34" spans="8:16" ht="18">
      <c r="H34" s="181"/>
      <c r="I34" s="181"/>
      <c r="J34" s="181"/>
      <c r="K34" s="181"/>
      <c r="L34" s="181"/>
      <c r="M34" s="181"/>
      <c r="N34" s="181"/>
      <c r="O34" s="181"/>
      <c r="P34" s="181"/>
    </row>
    <row r="35" spans="1:16" ht="18">
      <c r="A35" s="434" t="s">
        <v>319</v>
      </c>
      <c r="B35" s="108"/>
      <c r="C35" s="108"/>
      <c r="D35" s="108"/>
      <c r="E35" s="108"/>
      <c r="F35" s="108"/>
      <c r="G35" s="108"/>
      <c r="H35" s="153"/>
      <c r="I35" s="437"/>
      <c r="J35" s="153"/>
      <c r="K35" s="437">
        <f>K23+K33</f>
        <v>3.82325</v>
      </c>
      <c r="L35" s="181"/>
      <c r="M35" s="181"/>
      <c r="N35" s="181"/>
      <c r="O35" s="181"/>
      <c r="P35" s="437">
        <f>P23+P33</f>
        <v>-3.9259</v>
      </c>
    </row>
    <row r="36" spans="1:10" ht="18">
      <c r="A36" s="153"/>
      <c r="B36" s="107"/>
      <c r="C36" s="108"/>
      <c r="D36" s="108"/>
      <c r="E36" s="108"/>
      <c r="F36" s="108"/>
      <c r="G36" s="108"/>
      <c r="H36" s="108"/>
      <c r="I36" s="133"/>
      <c r="J36" s="108"/>
    </row>
    <row r="37" spans="1:10" ht="18">
      <c r="A37" s="436" t="s">
        <v>295</v>
      </c>
      <c r="B37" s="153" t="s">
        <v>296</v>
      </c>
      <c r="C37" s="108"/>
      <c r="D37" s="108"/>
      <c r="E37" s="108"/>
      <c r="F37" s="108"/>
      <c r="G37" s="108"/>
      <c r="H37" s="108"/>
      <c r="I37" s="133"/>
      <c r="J37" s="108"/>
    </row>
    <row r="38" spans="1:10" ht="12.75">
      <c r="A38" s="132"/>
      <c r="B38" s="107"/>
      <c r="C38" s="108"/>
      <c r="D38" s="108"/>
      <c r="E38" s="108"/>
      <c r="F38" s="108"/>
      <c r="G38" s="108"/>
      <c r="H38" s="108"/>
      <c r="I38" s="133"/>
      <c r="J38" s="108"/>
    </row>
    <row r="39" spans="1:16" ht="18">
      <c r="A39" s="438" t="s">
        <v>297</v>
      </c>
      <c r="B39" s="439" t="s">
        <v>298</v>
      </c>
      <c r="C39" s="440" t="s">
        <v>299</v>
      </c>
      <c r="D39" s="439"/>
      <c r="E39" s="439"/>
      <c r="F39" s="439"/>
      <c r="G39" s="391">
        <v>32.1492</v>
      </c>
      <c r="H39" s="439" t="s">
        <v>300</v>
      </c>
      <c r="I39" s="439"/>
      <c r="J39" s="441"/>
      <c r="K39" s="439">
        <f>($K$35*G39)/100</f>
        <v>1.229144289</v>
      </c>
      <c r="L39" s="439"/>
      <c r="M39" s="439"/>
      <c r="N39" s="439"/>
      <c r="O39" s="439"/>
      <c r="P39" s="439">
        <f>($P$35*G39)/100</f>
        <v>-1.2621454428</v>
      </c>
    </row>
    <row r="40" spans="1:16" ht="18">
      <c r="A40" s="438" t="s">
        <v>301</v>
      </c>
      <c r="B40" s="439" t="s">
        <v>356</v>
      </c>
      <c r="C40" s="440" t="s">
        <v>299</v>
      </c>
      <c r="D40" s="439"/>
      <c r="E40" s="439"/>
      <c r="F40" s="439"/>
      <c r="G40" s="391">
        <v>39.88578</v>
      </c>
      <c r="H40" s="439" t="s">
        <v>300</v>
      </c>
      <c r="I40" s="439"/>
      <c r="J40" s="441"/>
      <c r="K40" s="439">
        <f>($K$35*G40)/100</f>
        <v>1.5249330838499997</v>
      </c>
      <c r="L40" s="439"/>
      <c r="M40" s="439"/>
      <c r="N40" s="439"/>
      <c r="O40" s="439"/>
      <c r="P40" s="439">
        <f>($P$35*G40)/100</f>
        <v>-1.5658758370199999</v>
      </c>
    </row>
    <row r="41" spans="1:16" ht="18">
      <c r="A41" s="438" t="s">
        <v>302</v>
      </c>
      <c r="B41" s="439" t="s">
        <v>357</v>
      </c>
      <c r="C41" s="440" t="s">
        <v>299</v>
      </c>
      <c r="D41" s="439"/>
      <c r="E41" s="439"/>
      <c r="F41" s="439"/>
      <c r="G41" s="391">
        <v>22.5961</v>
      </c>
      <c r="H41" s="439" t="s">
        <v>300</v>
      </c>
      <c r="I41" s="439"/>
      <c r="J41" s="441"/>
      <c r="K41" s="439">
        <f>($K$35*G41)/100</f>
        <v>0.8639053932499999</v>
      </c>
      <c r="L41" s="439"/>
      <c r="M41" s="439"/>
      <c r="N41" s="439"/>
      <c r="O41" s="439"/>
      <c r="P41" s="439">
        <f>($P$35*G41)/100</f>
        <v>-0.8871002899</v>
      </c>
    </row>
    <row r="42" spans="1:16" ht="18">
      <c r="A42" s="438" t="s">
        <v>303</v>
      </c>
      <c r="B42" s="439" t="s">
        <v>358</v>
      </c>
      <c r="C42" s="440" t="s">
        <v>299</v>
      </c>
      <c r="D42" s="439"/>
      <c r="E42" s="439"/>
      <c r="F42" s="439"/>
      <c r="G42" s="391">
        <v>4.6704</v>
      </c>
      <c r="H42" s="439" t="s">
        <v>300</v>
      </c>
      <c r="I42" s="439"/>
      <c r="J42" s="441"/>
      <c r="K42" s="439">
        <f>($K$35*G42)/100</f>
        <v>0.178561068</v>
      </c>
      <c r="L42" s="439"/>
      <c r="M42" s="439"/>
      <c r="N42" s="439"/>
      <c r="O42" s="439"/>
      <c r="P42" s="439">
        <f>($P$35*G42)/100</f>
        <v>-0.1833552336</v>
      </c>
    </row>
    <row r="43" spans="1:16" ht="18">
      <c r="A43" s="438" t="s">
        <v>304</v>
      </c>
      <c r="B43" s="439" t="s">
        <v>359</v>
      </c>
      <c r="C43" s="440" t="s">
        <v>299</v>
      </c>
      <c r="D43" s="439"/>
      <c r="E43" s="439"/>
      <c r="F43" s="439"/>
      <c r="G43" s="391">
        <v>0.7265</v>
      </c>
      <c r="H43" s="439" t="s">
        <v>300</v>
      </c>
      <c r="I43" s="439"/>
      <c r="J43" s="441"/>
      <c r="K43" s="439">
        <f>($K$35*G43)/100</f>
        <v>0.027775911249999997</v>
      </c>
      <c r="L43" s="439"/>
      <c r="M43" s="439"/>
      <c r="N43" s="439"/>
      <c r="O43" s="439"/>
      <c r="P43" s="439">
        <f>($P$35*G43)/100</f>
        <v>-0.028521663500000002</v>
      </c>
    </row>
    <row r="44" spans="1:10" ht="15">
      <c r="A44" s="442" t="s">
        <v>480</v>
      </c>
      <c r="F44" s="134"/>
      <c r="J44" s="135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AA24" sqref="AA2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6.57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01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59"/>
      <c r="R1" s="18"/>
    </row>
    <row r="2" spans="1:18" ht="30">
      <c r="A2" s="203"/>
      <c r="B2" s="18"/>
      <c r="C2" s="18"/>
      <c r="D2" s="18"/>
      <c r="E2" s="18"/>
      <c r="F2" s="18"/>
      <c r="G2" s="382" t="s">
        <v>354</v>
      </c>
      <c r="H2" s="18"/>
      <c r="I2" s="18"/>
      <c r="J2" s="18"/>
      <c r="K2" s="18"/>
      <c r="L2" s="18"/>
      <c r="M2" s="18"/>
      <c r="N2" s="18"/>
      <c r="O2" s="18"/>
      <c r="P2" s="18"/>
      <c r="Q2" s="260"/>
      <c r="R2" s="18"/>
    </row>
    <row r="3" spans="1:18" ht="26.25">
      <c r="A3" s="20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0"/>
      <c r="R3" s="18"/>
    </row>
    <row r="4" spans="1:18" ht="25.5">
      <c r="A4" s="204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0"/>
      <c r="R4" s="18"/>
    </row>
    <row r="5" spans="1:18" ht="23.25">
      <c r="A5" s="209"/>
      <c r="B5" s="18"/>
      <c r="C5" s="377" t="s">
        <v>384</v>
      </c>
      <c r="D5" s="18"/>
      <c r="E5" s="18"/>
      <c r="F5" s="18"/>
      <c r="G5" s="18"/>
      <c r="H5" s="18"/>
      <c r="I5" s="18"/>
      <c r="J5" s="18"/>
      <c r="K5" s="18"/>
      <c r="L5" s="206"/>
      <c r="M5" s="18"/>
      <c r="N5" s="18"/>
      <c r="O5" s="18"/>
      <c r="P5" s="18"/>
      <c r="Q5" s="260"/>
      <c r="R5" s="18"/>
    </row>
    <row r="6" spans="1:18" ht="18">
      <c r="A6" s="205"/>
      <c r="B6" s="10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0"/>
      <c r="R6" s="18"/>
    </row>
    <row r="7" spans="1:18" ht="26.25">
      <c r="A7" s="203"/>
      <c r="B7" s="18"/>
      <c r="C7" s="18"/>
      <c r="D7" s="18"/>
      <c r="E7" s="18"/>
      <c r="F7" s="246" t="s">
        <v>453</v>
      </c>
      <c r="G7" s="18"/>
      <c r="H7" s="18"/>
      <c r="I7" s="18"/>
      <c r="J7" s="18"/>
      <c r="K7" s="18"/>
      <c r="L7" s="206"/>
      <c r="M7" s="18"/>
      <c r="N7" s="18"/>
      <c r="O7" s="18"/>
      <c r="P7" s="18"/>
      <c r="Q7" s="260"/>
      <c r="R7" s="18"/>
    </row>
    <row r="8" spans="1:18" ht="25.5">
      <c r="A8" s="204"/>
      <c r="B8" s="207"/>
      <c r="C8" s="18"/>
      <c r="D8" s="18"/>
      <c r="E8" s="18"/>
      <c r="F8" s="18"/>
      <c r="G8" s="18"/>
      <c r="H8" s="208"/>
      <c r="I8" s="18"/>
      <c r="J8" s="18"/>
      <c r="K8" s="18"/>
      <c r="L8" s="18"/>
      <c r="M8" s="18"/>
      <c r="N8" s="18"/>
      <c r="O8" s="18"/>
      <c r="P8" s="18"/>
      <c r="Q8" s="260"/>
      <c r="R8" s="18"/>
    </row>
    <row r="9" spans="1:18" ht="12.75">
      <c r="A9" s="209"/>
      <c r="B9" s="18"/>
      <c r="C9" s="18"/>
      <c r="D9" s="18"/>
      <c r="E9" s="18"/>
      <c r="F9" s="18"/>
      <c r="G9" s="18"/>
      <c r="H9" s="210"/>
      <c r="I9" s="18"/>
      <c r="J9" s="18"/>
      <c r="K9" s="18"/>
      <c r="L9" s="18"/>
      <c r="M9" s="18"/>
      <c r="N9" s="18"/>
      <c r="O9" s="18"/>
      <c r="P9" s="18"/>
      <c r="Q9" s="260"/>
      <c r="R9" s="18"/>
    </row>
    <row r="10" spans="1:18" ht="45.75" customHeight="1">
      <c r="A10" s="209"/>
      <c r="B10" s="253" t="s">
        <v>320</v>
      </c>
      <c r="C10" s="18"/>
      <c r="D10" s="18"/>
      <c r="E10" s="18"/>
      <c r="F10" s="18"/>
      <c r="G10" s="18"/>
      <c r="H10" s="210"/>
      <c r="I10" s="247"/>
      <c r="J10" s="66"/>
      <c r="K10" s="66"/>
      <c r="L10" s="66"/>
      <c r="M10" s="66"/>
      <c r="N10" s="247"/>
      <c r="O10" s="66"/>
      <c r="P10" s="66"/>
      <c r="Q10" s="260"/>
      <c r="R10" s="18"/>
    </row>
    <row r="11" spans="1:19" ht="20.25">
      <c r="A11" s="209"/>
      <c r="B11" s="18"/>
      <c r="C11" s="18"/>
      <c r="D11" s="18"/>
      <c r="E11" s="18"/>
      <c r="F11" s="18"/>
      <c r="G11" s="18"/>
      <c r="H11" s="213"/>
      <c r="I11" s="400" t="s">
        <v>339</v>
      </c>
      <c r="J11" s="248"/>
      <c r="K11" s="248"/>
      <c r="L11" s="248"/>
      <c r="M11" s="248"/>
      <c r="N11" s="400" t="s">
        <v>340</v>
      </c>
      <c r="O11" s="248"/>
      <c r="P11" s="248"/>
      <c r="Q11" s="371"/>
      <c r="R11" s="216"/>
      <c r="S11" s="196"/>
    </row>
    <row r="12" spans="1:18" ht="12.75">
      <c r="A12" s="209"/>
      <c r="B12" s="18"/>
      <c r="C12" s="18"/>
      <c r="D12" s="18"/>
      <c r="E12" s="18"/>
      <c r="F12" s="18"/>
      <c r="G12" s="18"/>
      <c r="H12" s="210"/>
      <c r="I12" s="245"/>
      <c r="J12" s="245"/>
      <c r="K12" s="245"/>
      <c r="L12" s="245"/>
      <c r="M12" s="245"/>
      <c r="N12" s="245"/>
      <c r="O12" s="245"/>
      <c r="P12" s="245"/>
      <c r="Q12" s="260"/>
      <c r="R12" s="18"/>
    </row>
    <row r="13" spans="1:18" ht="26.25">
      <c r="A13" s="376">
        <v>1</v>
      </c>
      <c r="B13" s="377" t="s">
        <v>321</v>
      </c>
      <c r="C13" s="378"/>
      <c r="D13" s="378"/>
      <c r="E13" s="375"/>
      <c r="F13" s="375"/>
      <c r="G13" s="212"/>
      <c r="H13" s="372"/>
      <c r="I13" s="373">
        <f>NDPL!K175</f>
        <v>-28.18207719433332</v>
      </c>
      <c r="J13" s="246"/>
      <c r="K13" s="246"/>
      <c r="L13" s="246"/>
      <c r="M13" s="372"/>
      <c r="N13" s="373">
        <f>NDPL!P175</f>
        <v>-0.6742464828000001</v>
      </c>
      <c r="O13" s="246"/>
      <c r="P13" s="246"/>
      <c r="Q13" s="260"/>
      <c r="R13" s="18"/>
    </row>
    <row r="14" spans="1:18" ht="26.25">
      <c r="A14" s="376"/>
      <c r="B14" s="377"/>
      <c r="C14" s="378"/>
      <c r="D14" s="378"/>
      <c r="E14" s="375"/>
      <c r="F14" s="375"/>
      <c r="G14" s="212"/>
      <c r="H14" s="372"/>
      <c r="I14" s="373"/>
      <c r="J14" s="246"/>
      <c r="K14" s="246"/>
      <c r="L14" s="246"/>
      <c r="M14" s="372"/>
      <c r="N14" s="373"/>
      <c r="O14" s="246"/>
      <c r="P14" s="246"/>
      <c r="Q14" s="260"/>
      <c r="R14" s="18"/>
    </row>
    <row r="15" spans="1:18" ht="26.25">
      <c r="A15" s="376"/>
      <c r="B15" s="377"/>
      <c r="C15" s="378"/>
      <c r="D15" s="378"/>
      <c r="E15" s="375"/>
      <c r="F15" s="375"/>
      <c r="G15" s="207"/>
      <c r="H15" s="372"/>
      <c r="I15" s="373"/>
      <c r="J15" s="246"/>
      <c r="K15" s="246"/>
      <c r="L15" s="246"/>
      <c r="M15" s="372"/>
      <c r="N15" s="373"/>
      <c r="O15" s="246"/>
      <c r="P15" s="246"/>
      <c r="Q15" s="260"/>
      <c r="R15" s="18"/>
    </row>
    <row r="16" spans="1:18" ht="23.25" customHeight="1">
      <c r="A16" s="376">
        <v>2</v>
      </c>
      <c r="B16" s="377" t="s">
        <v>322</v>
      </c>
      <c r="C16" s="378"/>
      <c r="D16" s="378"/>
      <c r="E16" s="375"/>
      <c r="F16" s="375"/>
      <c r="G16" s="212"/>
      <c r="H16" s="372"/>
      <c r="I16" s="373">
        <f>BRPL!K211</f>
        <v>-33.992251086150006</v>
      </c>
      <c r="J16" s="246"/>
      <c r="K16" s="246"/>
      <c r="L16" s="246"/>
      <c r="M16" s="372"/>
      <c r="N16" s="373">
        <f>BRPL!P211</f>
        <v>-3.3119493970200002</v>
      </c>
      <c r="O16" s="246"/>
      <c r="P16" s="246"/>
      <c r="Q16" s="260"/>
      <c r="R16" s="18"/>
    </row>
    <row r="17" spans="1:18" ht="26.25">
      <c r="A17" s="376"/>
      <c r="B17" s="377"/>
      <c r="C17" s="378"/>
      <c r="D17" s="378"/>
      <c r="E17" s="375"/>
      <c r="F17" s="375"/>
      <c r="G17" s="212"/>
      <c r="H17" s="372"/>
      <c r="I17" s="373"/>
      <c r="J17" s="246"/>
      <c r="K17" s="246"/>
      <c r="L17" s="246"/>
      <c r="M17" s="372"/>
      <c r="N17" s="373"/>
      <c r="O17" s="246"/>
      <c r="P17" s="246"/>
      <c r="Q17" s="260"/>
      <c r="R17" s="18"/>
    </row>
    <row r="18" spans="1:18" ht="26.25">
      <c r="A18" s="376"/>
      <c r="B18" s="377"/>
      <c r="C18" s="378"/>
      <c r="D18" s="378"/>
      <c r="E18" s="375"/>
      <c r="F18" s="375"/>
      <c r="G18" s="207"/>
      <c r="H18" s="372"/>
      <c r="I18" s="373"/>
      <c r="J18" s="246"/>
      <c r="K18" s="246"/>
      <c r="L18" s="246"/>
      <c r="M18" s="372"/>
      <c r="N18" s="373"/>
      <c r="O18" s="246"/>
      <c r="P18" s="246"/>
      <c r="Q18" s="260"/>
      <c r="R18" s="18"/>
    </row>
    <row r="19" spans="1:18" ht="23.25" customHeight="1">
      <c r="A19" s="376">
        <v>3</v>
      </c>
      <c r="B19" s="377" t="s">
        <v>323</v>
      </c>
      <c r="C19" s="378"/>
      <c r="D19" s="378"/>
      <c r="E19" s="375"/>
      <c r="F19" s="375"/>
      <c r="G19" s="212"/>
      <c r="H19" s="372"/>
      <c r="I19" s="373">
        <f>BYPL!K172</f>
        <v>-8.095644383416667</v>
      </c>
      <c r="J19" s="246"/>
      <c r="K19" s="246"/>
      <c r="L19" s="246"/>
      <c r="M19" s="372"/>
      <c r="N19" s="373">
        <f>BYPL!P172</f>
        <v>-3.6017617099000026</v>
      </c>
      <c r="O19" s="246"/>
      <c r="P19" s="246"/>
      <c r="Q19" s="260"/>
      <c r="R19" s="18"/>
    </row>
    <row r="20" spans="1:18" ht="26.25">
      <c r="A20" s="376"/>
      <c r="B20" s="377"/>
      <c r="C20" s="378"/>
      <c r="D20" s="378"/>
      <c r="E20" s="375"/>
      <c r="F20" s="375"/>
      <c r="G20" s="212"/>
      <c r="H20" s="372"/>
      <c r="I20" s="373"/>
      <c r="J20" s="246"/>
      <c r="K20" s="246"/>
      <c r="L20" s="246"/>
      <c r="M20" s="372"/>
      <c r="N20" s="373"/>
      <c r="O20" s="246"/>
      <c r="P20" s="246"/>
      <c r="Q20" s="260"/>
      <c r="R20" s="18"/>
    </row>
    <row r="21" spans="1:18" ht="26.25">
      <c r="A21" s="376"/>
      <c r="B21" s="379"/>
      <c r="C21" s="379"/>
      <c r="D21" s="379"/>
      <c r="E21" s="268"/>
      <c r="F21" s="268"/>
      <c r="G21" s="105"/>
      <c r="H21" s="372"/>
      <c r="I21" s="373"/>
      <c r="J21" s="246"/>
      <c r="K21" s="246"/>
      <c r="L21" s="246"/>
      <c r="M21" s="372"/>
      <c r="N21" s="373"/>
      <c r="O21" s="246"/>
      <c r="P21" s="246"/>
      <c r="Q21" s="260"/>
      <c r="R21" s="18"/>
    </row>
    <row r="22" spans="1:18" ht="26.25">
      <c r="A22" s="376">
        <v>4</v>
      </c>
      <c r="B22" s="377" t="s">
        <v>324</v>
      </c>
      <c r="C22" s="379"/>
      <c r="D22" s="379"/>
      <c r="E22" s="268"/>
      <c r="F22" s="268"/>
      <c r="G22" s="212"/>
      <c r="H22" s="372"/>
      <c r="I22" s="373">
        <f>NDMC!K87</f>
        <v>-2.6910761919999984</v>
      </c>
      <c r="J22" s="246"/>
      <c r="K22" s="246"/>
      <c r="L22" s="246"/>
      <c r="M22" s="372" t="s">
        <v>353</v>
      </c>
      <c r="N22" s="373">
        <f>NDMC!P87</f>
        <v>0.9561781763999999</v>
      </c>
      <c r="O22" s="246"/>
      <c r="P22" s="246"/>
      <c r="Q22" s="260"/>
      <c r="R22" s="18"/>
    </row>
    <row r="23" spans="1:18" ht="26.25">
      <c r="A23" s="376"/>
      <c r="B23" s="377"/>
      <c r="C23" s="379"/>
      <c r="D23" s="379"/>
      <c r="E23" s="268"/>
      <c r="F23" s="268"/>
      <c r="G23" s="212"/>
      <c r="H23" s="372"/>
      <c r="I23" s="373"/>
      <c r="J23" s="246"/>
      <c r="K23" s="246"/>
      <c r="L23" s="246"/>
      <c r="M23" s="372"/>
      <c r="N23" s="373"/>
      <c r="O23" s="246"/>
      <c r="P23" s="246"/>
      <c r="Q23" s="260"/>
      <c r="R23" s="18"/>
    </row>
    <row r="24" spans="1:18" ht="26.25">
      <c r="A24" s="376"/>
      <c r="B24" s="379"/>
      <c r="C24" s="379"/>
      <c r="D24" s="379"/>
      <c r="E24" s="268"/>
      <c r="F24" s="268"/>
      <c r="G24" s="105"/>
      <c r="H24" s="372"/>
      <c r="I24" s="373"/>
      <c r="J24" s="246"/>
      <c r="K24" s="246"/>
      <c r="L24" s="246"/>
      <c r="M24" s="372"/>
      <c r="N24" s="373"/>
      <c r="O24" s="246"/>
      <c r="P24" s="246"/>
      <c r="Q24" s="260"/>
      <c r="R24" s="18"/>
    </row>
    <row r="25" spans="1:18" ht="26.25">
      <c r="A25" s="376">
        <v>5</v>
      </c>
      <c r="B25" s="377" t="s">
        <v>325</v>
      </c>
      <c r="C25" s="379"/>
      <c r="D25" s="379"/>
      <c r="E25" s="268"/>
      <c r="F25" s="268"/>
      <c r="G25" s="212"/>
      <c r="H25" s="372" t="s">
        <v>353</v>
      </c>
      <c r="I25" s="373">
        <f>MES!K58</f>
        <v>0.19187591125</v>
      </c>
      <c r="J25" s="246"/>
      <c r="K25" s="246"/>
      <c r="L25" s="246"/>
      <c r="M25" s="372" t="s">
        <v>353</v>
      </c>
      <c r="N25" s="373">
        <f>MES!P58</f>
        <v>0.1477783365</v>
      </c>
      <c r="O25" s="246"/>
      <c r="P25" s="246"/>
      <c r="Q25" s="260"/>
      <c r="R25" s="18"/>
    </row>
    <row r="26" spans="1:18" ht="20.25">
      <c r="A26" s="209"/>
      <c r="B26" s="18"/>
      <c r="C26" s="18"/>
      <c r="D26" s="18"/>
      <c r="E26" s="18"/>
      <c r="F26" s="18"/>
      <c r="G26" s="18"/>
      <c r="H26" s="211"/>
      <c r="I26" s="374"/>
      <c r="J26" s="244"/>
      <c r="K26" s="244"/>
      <c r="L26" s="244"/>
      <c r="M26" s="244"/>
      <c r="N26" s="244"/>
      <c r="O26" s="244"/>
      <c r="P26" s="244"/>
      <c r="Q26" s="260"/>
      <c r="R26" s="18"/>
    </row>
    <row r="27" spans="1:18" ht="18">
      <c r="A27" s="205"/>
      <c r="B27" s="183"/>
      <c r="C27" s="214"/>
      <c r="D27" s="214"/>
      <c r="E27" s="214"/>
      <c r="F27" s="214"/>
      <c r="G27" s="215"/>
      <c r="H27" s="211"/>
      <c r="I27" s="18"/>
      <c r="J27" s="18"/>
      <c r="K27" s="18"/>
      <c r="L27" s="18"/>
      <c r="M27" s="18"/>
      <c r="N27" s="18"/>
      <c r="O27" s="18"/>
      <c r="P27" s="18"/>
      <c r="Q27" s="260"/>
      <c r="R27" s="18"/>
    </row>
    <row r="28" spans="1:18" ht="28.5" customHeight="1">
      <c r="A28" s="376">
        <v>6</v>
      </c>
      <c r="B28" s="377" t="s">
        <v>457</v>
      </c>
      <c r="C28" s="379"/>
      <c r="D28" s="379"/>
      <c r="E28" s="268"/>
      <c r="F28" s="268"/>
      <c r="G28" s="212"/>
      <c r="H28" s="372"/>
      <c r="I28" s="373">
        <f>Railway!K15</f>
        <v>-0.02125</v>
      </c>
      <c r="J28" s="246"/>
      <c r="K28" s="246"/>
      <c r="L28" s="246"/>
      <c r="M28" s="372"/>
      <c r="N28" s="373">
        <f>Railway!P15</f>
        <v>0</v>
      </c>
      <c r="O28" s="18"/>
      <c r="P28" s="18"/>
      <c r="Q28" s="260"/>
      <c r="R28" s="18"/>
    </row>
    <row r="29" spans="1:18" ht="54" customHeight="1" thickBot="1">
      <c r="A29" s="370" t="s">
        <v>326</v>
      </c>
      <c r="B29" s="249"/>
      <c r="C29" s="249"/>
      <c r="D29" s="249"/>
      <c r="E29" s="249"/>
      <c r="F29" s="249"/>
      <c r="G29" s="249"/>
      <c r="H29" s="250"/>
      <c r="I29" s="250"/>
      <c r="J29" s="250"/>
      <c r="K29" s="250"/>
      <c r="L29" s="250"/>
      <c r="M29" s="250"/>
      <c r="N29" s="250"/>
      <c r="O29" s="250"/>
      <c r="P29" s="250"/>
      <c r="Q29" s="261"/>
      <c r="R29" s="18"/>
    </row>
    <row r="30" spans="1:9" ht="13.5" thickTop="1">
      <c r="A30" s="202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4" t="s">
        <v>352</v>
      </c>
      <c r="B33" s="18"/>
      <c r="C33" s="18"/>
      <c r="D33" s="18"/>
      <c r="E33" s="369"/>
      <c r="F33" s="369"/>
      <c r="G33" s="18"/>
      <c r="H33" s="18"/>
      <c r="I33" s="18"/>
    </row>
    <row r="34" spans="1:9" ht="15">
      <c r="A34" s="238"/>
      <c r="B34" s="238"/>
      <c r="C34" s="238"/>
      <c r="D34" s="238"/>
      <c r="E34" s="369"/>
      <c r="F34" s="369"/>
      <c r="G34" s="18"/>
      <c r="H34" s="18"/>
      <c r="I34" s="18"/>
    </row>
    <row r="35" spans="1:9" s="369" customFormat="1" ht="15" customHeight="1">
      <c r="A35" s="381" t="s">
        <v>360</v>
      </c>
      <c r="E35"/>
      <c r="F35"/>
      <c r="G35" s="238"/>
      <c r="H35" s="238"/>
      <c r="I35" s="238"/>
    </row>
    <row r="36" spans="1:9" s="369" customFormat="1" ht="15" customHeight="1">
      <c r="A36" s="381"/>
      <c r="E36"/>
      <c r="F36"/>
      <c r="H36" s="238"/>
      <c r="I36" s="238"/>
    </row>
    <row r="37" spans="1:9" s="369" customFormat="1" ht="15" customHeight="1">
      <c r="A37" s="381" t="s">
        <v>361</v>
      </c>
      <c r="E37"/>
      <c r="F37"/>
      <c r="I37" s="238"/>
    </row>
    <row r="38" spans="1:9" s="369" customFormat="1" ht="15" customHeight="1">
      <c r="A38" s="380"/>
      <c r="E38"/>
      <c r="F38"/>
      <c r="I38" s="238"/>
    </row>
    <row r="39" spans="1:9" s="369" customFormat="1" ht="15" customHeight="1">
      <c r="A39" s="381"/>
      <c r="E39"/>
      <c r="F39"/>
      <c r="I39" s="238"/>
    </row>
    <row r="40" spans="1:6" s="369" customFormat="1" ht="15" customHeight="1">
      <c r="A40" s="381"/>
      <c r="B40" s="368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Neelam Bharti</dc:creator>
  <cp:keywords/>
  <dc:description/>
  <cp:lastModifiedBy>Windows User</cp:lastModifiedBy>
  <cp:lastPrinted>2018-04-20T03:57:46Z</cp:lastPrinted>
  <dcterms:created xsi:type="dcterms:W3CDTF">1996-10-14T23:33:28Z</dcterms:created>
  <dcterms:modified xsi:type="dcterms:W3CDTF">2018-04-20T09:45:44Z</dcterms:modified>
  <cp:category/>
  <cp:version/>
  <cp:contentType/>
  <cp:contentStatus/>
</cp:coreProperties>
</file>